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11805" windowHeight="3195" tabRatio="597" activeTab="2"/>
  </bookViews>
  <sheets>
    <sheet name="Доходы" sheetId="1" r:id="rId1"/>
    <sheet name="Расходы " sheetId="2" r:id="rId2"/>
    <sheet name="источники финансирования" sheetId="3" r:id="rId3"/>
    <sheet name="19_07_12 " sheetId="4" state="hidden" r:id="rId4"/>
  </sheets>
  <definedNames>
    <definedName name="_xlnm.Print_Area" localSheetId="3">'19_07_12 '!$A$1:$J$48</definedName>
    <definedName name="_xlnm.Print_Area" localSheetId="0">'Доходы'!$A$2:$H$97</definedName>
  </definedNames>
  <calcPr fullCalcOnLoad="1" refMode="R1C1"/>
</workbook>
</file>

<file path=xl/comments3.xml><?xml version="1.0" encoding="utf-8"?>
<comments xmlns="http://schemas.openxmlformats.org/spreadsheetml/2006/main">
  <authors>
    <author>neu</author>
  </authors>
  <commentList>
    <comment ref="E41" authorId="0">
      <text>
        <r>
          <rPr>
            <b/>
            <sz val="8"/>
            <rFont val="Tahoma"/>
            <family val="0"/>
          </rPr>
          <t>neu:</t>
        </r>
        <r>
          <rPr>
            <sz val="8"/>
            <rFont val="Tahoma"/>
            <family val="0"/>
          </rPr>
          <t xml:space="preserve">
внесены изменения включены акции</t>
        </r>
      </text>
    </comment>
  </commentList>
</comments>
</file>

<file path=xl/sharedStrings.xml><?xml version="1.0" encoding="utf-8"?>
<sst xmlns="http://schemas.openxmlformats.org/spreadsheetml/2006/main" count="1621" uniqueCount="1000">
  <si>
    <t>Доходы от оказания платных услуг</t>
  </si>
  <si>
    <t>Прочие доходы от оказания  услуг (работ) получателями средств бюджетов поселений</t>
  </si>
  <si>
    <t>000 1 13 01 995 10 0000 130</t>
  </si>
  <si>
    <t>Доходы от продажи материальных и нематериальных активов</t>
  </si>
  <si>
    <t>Прочие неналоговые доходы зачисляемые в бюджет поселения</t>
  </si>
  <si>
    <t>000 1 17 05000 00 0000 180</t>
  </si>
  <si>
    <t>000 1 17 05050 10 0000 180</t>
  </si>
  <si>
    <t>000 1 16 90050 10 0000 140</t>
  </si>
  <si>
    <t>Прочие неналоговые доходы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</si>
  <si>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</si>
  <si>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изъятием сельскохозяйственных угодий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</si>
  <si>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</si>
  <si>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</si>
  <si>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000 1 17 02000 10 0000 180</t>
  </si>
  <si>
    <t>000 2 02 01001 00 0000 151</t>
  </si>
  <si>
    <t>000 2 02 01001 10 0000 151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</si>
  <si>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</si>
  <si>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</si>
  <si>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М.П.</t>
  </si>
  <si>
    <t xml:space="preserve"> 0503127 </t>
  </si>
  <si>
    <t>0900 0000000 000 212</t>
  </si>
  <si>
    <t>0100 0000000 000 240</t>
  </si>
  <si>
    <t>0100 0000000 000 241</t>
  </si>
  <si>
    <t>безвозмездные и безвозвратные перечисления организациям</t>
  </si>
  <si>
    <t>безвозмездные и безвозвратные перечисления гос и мун организациям</t>
  </si>
  <si>
    <t>Мобилизационная и вневойсковая подготовка</t>
  </si>
  <si>
    <t xml:space="preserve">расходы </t>
  </si>
  <si>
    <t>Образование</t>
  </si>
  <si>
    <t xml:space="preserve">Общее образование </t>
  </si>
  <si>
    <t>начисления на з/пл</t>
  </si>
  <si>
    <t>Молодежная политика и оздоровление детей</t>
  </si>
  <si>
    <t>культура</t>
  </si>
  <si>
    <t>Периодическая печать</t>
  </si>
  <si>
    <t>Спорт и физ.культура</t>
  </si>
  <si>
    <t>0300 0000000 000</t>
  </si>
  <si>
    <t xml:space="preserve">0500 0000000 000 </t>
  </si>
  <si>
    <t xml:space="preserve">0502 0000000 000 </t>
  </si>
  <si>
    <t xml:space="preserve">0700 0000000 000 </t>
  </si>
  <si>
    <t xml:space="preserve">0309 0000000 000 </t>
  </si>
  <si>
    <t>Субвенции бюджетам поселений 
на выполнение передаваемых полномочий субъектов Российской Федерации</t>
  </si>
  <si>
    <t>Прочие субсидии бюджетам</t>
  </si>
  <si>
    <t>000 2 02 04999 00 0000 151</t>
  </si>
  <si>
    <t>Итого</t>
  </si>
  <si>
    <t>Прочии субсидии бюджетам поселений (на поддержку ЖКХ)</t>
  </si>
  <si>
    <t>0500 0000000 000 500</t>
  </si>
  <si>
    <t>0500 0000000 000 530</t>
  </si>
  <si>
    <t>000 2 02 04000 00 0000 151</t>
  </si>
  <si>
    <t>000 2 02 04999 10 0000 151</t>
  </si>
  <si>
    <t>1000 0000000 000</t>
  </si>
  <si>
    <t>000 2 02 03024 10 0000 151</t>
  </si>
  <si>
    <t>000 2 02 03024 00 0000 151</t>
  </si>
  <si>
    <t>000 2 02 03015 10 0000 151</t>
  </si>
  <si>
    <t>000 2 02 03015 00 0000 151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</si>
  <si>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</si>
  <si>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</si>
  <si>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</si>
  <si>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</si>
  <si>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0102 0020300 500 200</t>
  </si>
  <si>
    <t>0102 0020300 500 210</t>
  </si>
  <si>
    <t>0102 0020300 500 211</t>
  </si>
  <si>
    <t>0102 0020300 500 213</t>
  </si>
  <si>
    <t>0103 0020400 500 200</t>
  </si>
  <si>
    <t>0103 0020400 500 220</t>
  </si>
  <si>
    <t>0103 0020400 500 226</t>
  </si>
  <si>
    <t>0502 3510200 006 200</t>
  </si>
  <si>
    <t>0502 3510200 006 240</t>
  </si>
  <si>
    <t>0502 3510200 006 241</t>
  </si>
  <si>
    <t xml:space="preserve">0502 3510200 006 </t>
  </si>
  <si>
    <t>0502 3510600 500</t>
  </si>
  <si>
    <t>0502 3510600 500 500</t>
  </si>
  <si>
    <t>0502 3510600 500 530</t>
  </si>
  <si>
    <t>поступление финансовых активов</t>
  </si>
  <si>
    <t>увел.стоимости акций и иных форм участия в капиталле</t>
  </si>
  <si>
    <t>0502 0000000 000 500</t>
  </si>
  <si>
    <t>0502 0000000 000 530</t>
  </si>
  <si>
    <t>0103 0020400 500 290</t>
  </si>
  <si>
    <t>0104 0020400 500 200</t>
  </si>
  <si>
    <t>0104 0020400 500 210</t>
  </si>
  <si>
    <t>0104 0020400 500 211</t>
  </si>
  <si>
    <t>0104 0020400 500 212</t>
  </si>
  <si>
    <t>0104 0020400 500 213</t>
  </si>
  <si>
    <t>0104 0020400 500 220</t>
  </si>
  <si>
    <t>0104 0020400 500 221</t>
  </si>
  <si>
    <t>0104 0020400 500 222</t>
  </si>
  <si>
    <t>0104 0020400 500 225</t>
  </si>
  <si>
    <t>0104 0020400 500 226</t>
  </si>
  <si>
    <t>0104 0020400 500 290</t>
  </si>
  <si>
    <t>0104 0020400 500 300</t>
  </si>
  <si>
    <t>0104 0020400 500 310</t>
  </si>
  <si>
    <t>0104 0020400 500 340</t>
  </si>
  <si>
    <t>0203 0013600 500</t>
  </si>
  <si>
    <t>0203 0013600 500 200</t>
  </si>
  <si>
    <t>0203 0013600 500 210</t>
  </si>
  <si>
    <t>0203 0013600 500 211</t>
  </si>
  <si>
    <t>0203 0013600 500 213</t>
  </si>
  <si>
    <t>0203 0013600 500 220</t>
  </si>
  <si>
    <t>0203 0013600 500 221</t>
  </si>
  <si>
    <t>0203 0013600 500 222</t>
  </si>
  <si>
    <t>0203 0013600 500 212</t>
  </si>
  <si>
    <t>0203 0013600 500 300</t>
  </si>
  <si>
    <t>0203 0013600 500 310</t>
  </si>
  <si>
    <t>0203 0013600 500 340</t>
  </si>
  <si>
    <t xml:space="preserve">0503 6000100 500 </t>
  </si>
  <si>
    <t>0503 6000100 500 200</t>
  </si>
  <si>
    <t>0503 6000100 500 290</t>
  </si>
  <si>
    <t>0503 6000100 500 226</t>
  </si>
  <si>
    <t>0503 6000100 500 225</t>
  </si>
  <si>
    <t>0503 6000100 500 220</t>
  </si>
  <si>
    <t>0503 6000100 500 300</t>
  </si>
  <si>
    <t>0503 6000100 500 310</t>
  </si>
  <si>
    <t>0503 6000100 500 340</t>
  </si>
  <si>
    <t>0503 6000200 500</t>
  </si>
  <si>
    <t>0503 6000200 500 200</t>
  </si>
  <si>
    <t>0503 6000200 500 220</t>
  </si>
  <si>
    <t>0503 6000200 500 225</t>
  </si>
  <si>
    <t>0503 6000200 500 226</t>
  </si>
  <si>
    <t xml:space="preserve">0707 4310100 500 </t>
  </si>
  <si>
    <t>0707 4310100 500 200</t>
  </si>
  <si>
    <t>0707 4310100 500 220</t>
  </si>
  <si>
    <t>0707 4310100 500 226</t>
  </si>
  <si>
    <t>0707 4310100 500 290</t>
  </si>
  <si>
    <t>0707 4310100 500 300</t>
  </si>
  <si>
    <t>0707 4310100 500 310</t>
  </si>
  <si>
    <t>0707 4310100 500 340</t>
  </si>
  <si>
    <t xml:space="preserve">0801 4409900 001 </t>
  </si>
  <si>
    <t>0801 4409900 001 200</t>
  </si>
  <si>
    <t>0801 4409900 001 290</t>
  </si>
  <si>
    <t>0801 4409900 001 226</t>
  </si>
  <si>
    <t>0801 4409900 001 225</t>
  </si>
  <si>
    <t>0801 4409900 001 223</t>
  </si>
  <si>
    <t>0801 4409900 001 222</t>
  </si>
  <si>
    <t>0801 4409900 001 221</t>
  </si>
  <si>
    <t>0801 4409900 001 220</t>
  </si>
  <si>
    <t>0801 4409900 001 213</t>
  </si>
  <si>
    <t>0801 4409900 001 212</t>
  </si>
  <si>
    <t>0801 4409900 001 211</t>
  </si>
  <si>
    <t>0801 4409900 001 210</t>
  </si>
  <si>
    <t>0801 4409900 001 300</t>
  </si>
  <si>
    <t>0801 4409900 001 310</t>
  </si>
  <si>
    <t>0801 4409900 001 340</t>
  </si>
  <si>
    <t>0801 4419900 001 200</t>
  </si>
  <si>
    <t>0801 4419900 001 220</t>
  </si>
  <si>
    <t>0801 4419900 001 222</t>
  </si>
  <si>
    <t>0801 4419900 001 290</t>
  </si>
  <si>
    <t>0801 4419900 001 300</t>
  </si>
  <si>
    <t>0801 4419900 001 310</t>
  </si>
  <si>
    <t>0801 4419900 001 340</t>
  </si>
  <si>
    <t xml:space="preserve">0801 4429900 000 </t>
  </si>
  <si>
    <t>0801 4429900 001 200</t>
  </si>
  <si>
    <t>0801 4429900 001 210</t>
  </si>
  <si>
    <t>0801 4429900 001 211</t>
  </si>
  <si>
    <t>0801 4429900 001 212</t>
  </si>
  <si>
    <t>0801 4429900 001 213</t>
  </si>
  <si>
    <t>0801 4429900 001 220</t>
  </si>
  <si>
    <t>0801 4429900 001 221</t>
  </si>
  <si>
    <t>0801 4429900 001 222</t>
  </si>
  <si>
    <t>0801 4429900 001 223</t>
  </si>
  <si>
    <t>0801 4429900 001 225</t>
  </si>
  <si>
    <t>0801 4429900 001 300</t>
  </si>
  <si>
    <t>0801 4429900 001 310</t>
  </si>
  <si>
    <t>0801 4429900 001 340</t>
  </si>
  <si>
    <t xml:space="preserve">0806 4508500 000 </t>
  </si>
  <si>
    <t>0806 4508500 012 200</t>
  </si>
  <si>
    <t>0908 51297000 500 300</t>
  </si>
  <si>
    <t xml:space="preserve">0103 0020400 500 </t>
  </si>
  <si>
    <t>0104 0020400 500</t>
  </si>
  <si>
    <t>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</si>
  <si>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</si>
  <si>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</si>
  <si>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</si>
  <si>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выравнивание уровня бюджетной обеспеченности</t>
  </si>
  <si>
    <t>Прочие межбюджетные трансферты</t>
  </si>
  <si>
    <t>Прочие межбюджетные трансферты, передаваемые бюджетам поселений</t>
  </si>
  <si>
    <t>Государственная пошлина, сборы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</si>
  <si>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</si>
  <si>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</si>
  <si>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Строительство и содержание дорог</t>
  </si>
  <si>
    <t>Уличное освещение</t>
  </si>
  <si>
    <t>Озеленение</t>
  </si>
  <si>
    <t>0503 6000300 500 226</t>
  </si>
  <si>
    <t>0503 6000300 500</t>
  </si>
  <si>
    <t>0503 6000300 500 200</t>
  </si>
  <si>
    <t>0503 6000300 500 220</t>
  </si>
  <si>
    <t>0503 6000300 500 225</t>
  </si>
  <si>
    <t>0503 6000300 500 290</t>
  </si>
  <si>
    <t>0503 6000300 500 300</t>
  </si>
  <si>
    <t>0503 6000300 500 310</t>
  </si>
  <si>
    <t>0503 6000300 500 340</t>
  </si>
  <si>
    <t xml:space="preserve">0103 0021200 500 </t>
  </si>
  <si>
    <t>0103 0021200 500 200</t>
  </si>
  <si>
    <t>0103 0021200 500 210</t>
  </si>
  <si>
    <t>0103 0021200 500 211</t>
  </si>
  <si>
    <t>0103 0021200 500 213</t>
  </si>
  <si>
    <t>0100 0000000 000 224</t>
  </si>
  <si>
    <t>Функц.представительных органов мес самоуправления</t>
  </si>
  <si>
    <t xml:space="preserve">0309 2180100 500 </t>
  </si>
  <si>
    <t>0309 2180100 500 200</t>
  </si>
  <si>
    <t>0309 2180100 500 220</t>
  </si>
  <si>
    <t>0309 2180100 500 222</t>
  </si>
  <si>
    <t>0309 2180100 500 226</t>
  </si>
  <si>
    <t>0309 2180100 500 290</t>
  </si>
  <si>
    <t>0309 2180100 500 300</t>
  </si>
  <si>
    <t>0309 2180100 500 310</t>
  </si>
  <si>
    <t>0309 2180100 500 340</t>
  </si>
  <si>
    <t xml:space="preserve">0309 2190100 500 </t>
  </si>
  <si>
    <t>0309 2190100 500 200</t>
  </si>
  <si>
    <t>0309 2190100 500 220</t>
  </si>
  <si>
    <t>0309 2190100 500 222</t>
  </si>
  <si>
    <t>0309 2190100 500 226</t>
  </si>
  <si>
    <t>0309 2190100 500 290</t>
  </si>
  <si>
    <t>0309 2190100 500 300</t>
  </si>
  <si>
    <t>0309 2190100 500 310</t>
  </si>
  <si>
    <t>0309 2190100 500 340</t>
  </si>
  <si>
    <t>0310 2479900 001</t>
  </si>
  <si>
    <t>0310 2479900 001 200</t>
  </si>
  <si>
    <t>0310 2479900 001 220</t>
  </si>
  <si>
    <t>0310 2479900 001 222</t>
  </si>
  <si>
    <t>0310 2479900 001 226</t>
  </si>
  <si>
    <t>0310 2479900 001 290</t>
  </si>
  <si>
    <t>0310 2479900 001 300</t>
  </si>
  <si>
    <t>0310 2479900 001 310</t>
  </si>
  <si>
    <t>0310 2479900 001 340</t>
  </si>
  <si>
    <t xml:space="preserve">0501 3500300 500 </t>
  </si>
  <si>
    <t>0501 3500300 500 200</t>
  </si>
  <si>
    <t>0501 3500300 500 220</t>
  </si>
  <si>
    <t>0501 3500300 500 225</t>
  </si>
  <si>
    <t>0501 3500300 500 300</t>
  </si>
  <si>
    <t>0502 3510500 006 241</t>
  </si>
  <si>
    <t>0503 6000200 500 300</t>
  </si>
  <si>
    <t>0503 6000200 500 310</t>
  </si>
  <si>
    <t>0503 6000200 500 340</t>
  </si>
  <si>
    <t>0500 0000000 000 290</t>
  </si>
  <si>
    <t>0503 6000400 500</t>
  </si>
  <si>
    <t>0503 6000400 500 200</t>
  </si>
  <si>
    <t>0503 6000400 500 220</t>
  </si>
  <si>
    <t>0503 6000400 500 225</t>
  </si>
  <si>
    <t>0503 6000400 500 226</t>
  </si>
  <si>
    <t>0503 6000400 500 290</t>
  </si>
  <si>
    <t>0503 6000400 500 310</t>
  </si>
  <si>
    <t>0503 6000400 500 340</t>
  </si>
  <si>
    <t xml:space="preserve">0503 0000000 000 </t>
  </si>
  <si>
    <t>0503 0000000 000 200</t>
  </si>
  <si>
    <t>0503 0000000 000 220</t>
  </si>
  <si>
    <t>0503 0000000 000 225</t>
  </si>
  <si>
    <t>0503 0000000 000 226</t>
  </si>
  <si>
    <t>0503 0000000 000 290</t>
  </si>
  <si>
    <t>0503 0000000 000 300</t>
  </si>
  <si>
    <t>0503 0000000 000 310</t>
  </si>
  <si>
    <t>0503 0000000 000 340</t>
  </si>
  <si>
    <t>0707 4310100 500 222</t>
  </si>
  <si>
    <t>0707 4310100 500 225</t>
  </si>
  <si>
    <t>0707 4310100 500 221</t>
  </si>
  <si>
    <t>0707 4310100 500 210</t>
  </si>
  <si>
    <t>0707 4310100 500 211</t>
  </si>
  <si>
    <t>0707 4310100 500 213</t>
  </si>
  <si>
    <t>Социальная политика</t>
  </si>
  <si>
    <t>Соцальное обеспечение</t>
  </si>
  <si>
    <t>Пособия по социальной помощи населению</t>
  </si>
  <si>
    <t>Социальное обеспечение населения</t>
  </si>
  <si>
    <t>1000 0000000 000 200</t>
  </si>
  <si>
    <t>1000 0000000 000 260</t>
  </si>
  <si>
    <t>1000 0000000 000 262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</si>
  <si>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</si>
  <si>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</si>
  <si>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</si>
  <si>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</si>
  <si>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строки</t>
  </si>
  <si>
    <t>Мероприятия по гражданской обороне</t>
  </si>
  <si>
    <t xml:space="preserve">0501 0000000 000 </t>
  </si>
  <si>
    <t>Мероприятия в области жилищного хозяйства</t>
  </si>
  <si>
    <t>0501 0000000 000 200</t>
  </si>
  <si>
    <t>0501 0000000 000 220</t>
  </si>
  <si>
    <t>0501 0000000 000 225</t>
  </si>
  <si>
    <t>0502 0000000 000 300</t>
  </si>
  <si>
    <t>0502 0000000 000 310</t>
  </si>
  <si>
    <t>Мероприятия в области коммунального хозяйства</t>
  </si>
  <si>
    <t>Благоустройство</t>
  </si>
  <si>
    <t>0501 0000000 000 300</t>
  </si>
  <si>
    <t>0503 6000400 500 300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</si>
  <si>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</si>
  <si>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</si>
  <si>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0503 6000500 500</t>
  </si>
  <si>
    <t>0503 6000500 500 200</t>
  </si>
  <si>
    <t>0503 6000500 500 220</t>
  </si>
  <si>
    <t>0503 6000500 500 225</t>
  </si>
  <si>
    <t>0503 6000500 500 300</t>
  </si>
  <si>
    <t>0503 6000500 500 310</t>
  </si>
  <si>
    <t>Библиотеки</t>
  </si>
  <si>
    <t>Дворцы и дома культуры</t>
  </si>
  <si>
    <t>1100 0000000 000</t>
  </si>
  <si>
    <t>Межбюджетные трансферты</t>
  </si>
  <si>
    <t>1000 0000000 000 250</t>
  </si>
  <si>
    <t>1000 0000000 000 251</t>
  </si>
  <si>
    <t xml:space="preserve">Межбюджетные трансферты бюджетам </t>
  </si>
  <si>
    <t>1104 5210600 017</t>
  </si>
  <si>
    <t>1104 5210600 017 200</t>
  </si>
  <si>
    <t>1104 5210600 017 250</t>
  </si>
  <si>
    <t>1104 5210600 017 251</t>
  </si>
  <si>
    <t>0102 0020300 500 212</t>
  </si>
  <si>
    <t>Форма 0503127 с.2</t>
  </si>
  <si>
    <t>0806 4508500 500 200</t>
  </si>
  <si>
    <t>0806 4508500 500 220</t>
  </si>
  <si>
    <t>0806 4508500 500 226</t>
  </si>
  <si>
    <t>Молодежная политика и оздоровление детей - налог на имущество</t>
  </si>
  <si>
    <t>Прочие мероприятия по благоустройству городских округов и поселений налог на имущество</t>
  </si>
  <si>
    <t xml:space="preserve">0503 6009502 500 </t>
  </si>
  <si>
    <t>0503 6009502 500 200</t>
  </si>
  <si>
    <t>Функц.местных администраций налог на имущество</t>
  </si>
  <si>
    <t xml:space="preserve">0104 0029502 500 </t>
  </si>
  <si>
    <t>0104 0029502 500 200</t>
  </si>
  <si>
    <t>0801 4409502 001 200</t>
  </si>
  <si>
    <t xml:space="preserve">0801 4409502 001 </t>
  </si>
  <si>
    <t>Дворцы и дома культуры - налог на имущество</t>
  </si>
  <si>
    <t>Библиотеки - налог на имущество</t>
  </si>
  <si>
    <t>0801 4429502 001 200</t>
  </si>
  <si>
    <t>0801 4429502 001</t>
  </si>
  <si>
    <t>0801 4429900 001 226</t>
  </si>
  <si>
    <t>Капитальный ремонт гос. Жилого фонда …</t>
  </si>
  <si>
    <t>Обеспечение проведения выборов и референдумов</t>
  </si>
  <si>
    <t>0107 0200003 500 213</t>
  </si>
  <si>
    <t>0102 0020300 500</t>
  </si>
  <si>
    <t>0503 6000500 500 226</t>
  </si>
  <si>
    <t xml:space="preserve">                                              (подпись)                (расшифровка подписи)</t>
  </si>
  <si>
    <t>0801 4429900 001 290</t>
  </si>
  <si>
    <t>000 114 06010 00 0000 430</t>
  </si>
  <si>
    <t>0114 0920300 500 210</t>
  </si>
  <si>
    <t>0114 0920300 500 212</t>
  </si>
  <si>
    <t>0501 3500300 500 226</t>
  </si>
  <si>
    <t>0501 0000000 000 226</t>
  </si>
  <si>
    <t>1003 5058600 005</t>
  </si>
  <si>
    <t>1003 5058600 005 200</t>
  </si>
  <si>
    <t>1003 5058600 005 260</t>
  </si>
  <si>
    <t>1003 5058600 005 262</t>
  </si>
  <si>
    <t>0503 6000100 500 223</t>
  </si>
  <si>
    <t>Коммунальные услуги</t>
  </si>
  <si>
    <t>0503 0000000 000 223</t>
  </si>
  <si>
    <t>0500 0000000 000 223</t>
  </si>
  <si>
    <t xml:space="preserve"> 2010 год</t>
  </si>
  <si>
    <t>Субсидии бюджетам субъектов Российской Федерации и муниципальных образований</t>
  </si>
  <si>
    <t>000 2 02 02000 00 0000 151</t>
  </si>
  <si>
    <t>000 2 02 02999 00 0000 151</t>
  </si>
  <si>
    <t>000 2 02 02999 10 0000 151</t>
  </si>
  <si>
    <t xml:space="preserve">0806 4508500 012 </t>
  </si>
  <si>
    <t>0103 102479900001</t>
  </si>
  <si>
    <t>0103 102479900001 310</t>
  </si>
  <si>
    <t>0103 102479900001 300</t>
  </si>
  <si>
    <t>увел.стоим.осн.средств</t>
  </si>
  <si>
    <t>0801 7951400 500</t>
  </si>
  <si>
    <t>0801 7951400 500 340</t>
  </si>
  <si>
    <t>0801 7951400 500 310</t>
  </si>
  <si>
    <t>0801 7951400 500 300</t>
  </si>
  <si>
    <t>0801 7951400 500 290</t>
  </si>
  <si>
    <t>Целевые программы муницып.образования</t>
  </si>
  <si>
    <t>0801 7951400 500 200</t>
  </si>
  <si>
    <t>0104 0020400 500 224</t>
  </si>
  <si>
    <t>аренда имущества</t>
  </si>
  <si>
    <t>налог на имущество</t>
  </si>
  <si>
    <t>0104 0029502 500 290</t>
  </si>
  <si>
    <t>0503 6009502 500 290</t>
  </si>
  <si>
    <t>0502 3510500 500</t>
  </si>
  <si>
    <t>0502 3510500 500 300</t>
  </si>
  <si>
    <t>0502 3510500 500 310</t>
  </si>
  <si>
    <t>0801 4409502 001 290</t>
  </si>
  <si>
    <t>0801 4429502 001 290</t>
  </si>
  <si>
    <t>прочии услуги</t>
  </si>
  <si>
    <t>Прочии субсидии бюджетам поселений (на сбалансированность)</t>
  </si>
  <si>
    <t>Прочии субсидии бюджетам поселений (на налог на имущество)</t>
  </si>
  <si>
    <t>Возврат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</si>
  <si>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лет, из бюджетов поселений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</si>
  <si>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</si>
  <si>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</si>
  <si>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</si>
  <si>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</si>
  <si>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</si>
  <si>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</si>
  <si>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</si>
  <si>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</si>
  <si>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</si>
  <si>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</si>
  <si>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</si>
  <si>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</si>
  <si>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</si>
  <si>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</si>
  <si>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</si>
  <si>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</si>
  <si>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</si>
  <si>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</si>
  <si>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</si>
  <si>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</si>
  <si>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</si>
  <si>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</si>
  <si>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</si>
  <si>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</si>
  <si>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</si>
  <si>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</si>
  <si>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</si>
  <si>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</si>
  <si>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</si>
  <si>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</si>
  <si>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 xml:space="preserve">Код расхода </t>
  </si>
  <si>
    <t>Бюджетные ассиг-</t>
  </si>
  <si>
    <t>бюджете, норма-</t>
  </si>
  <si>
    <t xml:space="preserve">Лимиты </t>
  </si>
  <si>
    <t>бюджетных</t>
  </si>
  <si>
    <t>обязательств</t>
  </si>
  <si>
    <t xml:space="preserve">по ФКР, </t>
  </si>
  <si>
    <t>КЦСР,</t>
  </si>
  <si>
    <t>КВР,</t>
  </si>
  <si>
    <t>ЭКР</t>
  </si>
  <si>
    <t>нования, утверж-</t>
  </si>
  <si>
    <t>денные законом о</t>
  </si>
  <si>
    <t>бюджете</t>
  </si>
  <si>
    <t>9</t>
  </si>
  <si>
    <t>тивными право-</t>
  </si>
  <si>
    <t>выми актами о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</si>
  <si>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</si>
  <si>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</si>
  <si>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</si>
  <si>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</si>
  <si>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</si>
  <si>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Расходы бюджета - всего</t>
  </si>
  <si>
    <t>Код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</si>
  <si>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</si>
  <si>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</si>
  <si>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</si>
  <si>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</si>
  <si>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</si>
  <si>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</si>
  <si>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</si>
  <si>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</si>
  <si>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</si>
  <si>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</si>
  <si>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</si>
  <si>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</si>
  <si>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</si>
  <si>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</si>
  <si>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>500</t>
  </si>
  <si>
    <t>700</t>
  </si>
  <si>
    <t>Результат исполнения бюджета (дефицит "--", профицит "+")</t>
  </si>
  <si>
    <t>520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</si>
  <si>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</si>
  <si>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________________    __________________    _________________________                 "_____"__________________ 200__г.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</si>
  <si>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</si>
  <si>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</si>
  <si>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 xml:space="preserve">                          2. Расходы бюджета</t>
  </si>
  <si>
    <t>заработная плата</t>
  </si>
  <si>
    <t>прочие выплаты</t>
  </si>
  <si>
    <t>услуги связи</t>
  </si>
  <si>
    <t>прочие расходы</t>
  </si>
  <si>
    <t>000 1 00 00000 00 0000 000</t>
  </si>
  <si>
    <t>000 1 05 03000 01 0000 110</t>
  </si>
  <si>
    <t>000 1 11 00000 00 0000 000</t>
  </si>
  <si>
    <t>000 2 02 00000 00 0000 000</t>
  </si>
  <si>
    <t>000 2 02 01000 00 0000 151</t>
  </si>
  <si>
    <t xml:space="preserve">Учреждение (главный распорядитель (распорядитель), получатель) </t>
  </si>
  <si>
    <t>Наименование бюджета ___________________________________________________________________________________________________________________________</t>
  </si>
  <si>
    <t>Периодичность:1 число каждого месяца</t>
  </si>
  <si>
    <t>000 8 50 00000 00 0000 000</t>
  </si>
  <si>
    <t>Налоги на прибыль, доходы</t>
  </si>
  <si>
    <t>000 1 01 02000 01 0000 110</t>
  </si>
  <si>
    <t>000 1 01 02020 01 0000 110</t>
  </si>
  <si>
    <t>000 1 05 00000 00 0000 000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</si>
  <si>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</si>
  <si>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</si>
  <si>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</si>
  <si>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</si>
  <si>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</si>
  <si>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</si>
  <si>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</si>
  <si>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000 1 09 00000 00 0000 000</t>
  </si>
  <si>
    <t>000 1 09 04000 00 0000 110</t>
  </si>
  <si>
    <t>000 1 11 05000 00 0000 120</t>
  </si>
  <si>
    <t>000 1 11 05010 00 0000 120</t>
  </si>
  <si>
    <t>000 1 11 05012 10 0000 120</t>
  </si>
  <si>
    <t>000 1 11 05020 00 0000 120</t>
  </si>
  <si>
    <t>000 1 11 05025 10 0000 120</t>
  </si>
  <si>
    <t>000 1 11 05030 00 0000 120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</si>
  <si>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</si>
  <si>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</si>
  <si>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</si>
  <si>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</si>
  <si>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</si>
  <si>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Нац.безопасность и правоохр деятельность</t>
  </si>
  <si>
    <t>Культура</t>
  </si>
  <si>
    <t>в том числе :</t>
  </si>
  <si>
    <t>Функц.высшего должностного лица органа местного самоуправления</t>
  </si>
  <si>
    <t>Функц.местных администраций</t>
  </si>
  <si>
    <t>расходы</t>
  </si>
  <si>
    <t>оплата труда и начисл.на о/т</t>
  </si>
  <si>
    <t>начисл на оплату труда</t>
  </si>
  <si>
    <t>приобретение услуг</t>
  </si>
  <si>
    <t>транспортные услуги</t>
  </si>
  <si>
    <t>коммунальные услуги</t>
  </si>
  <si>
    <t>услуги по содержанию имущества</t>
  </si>
  <si>
    <t xml:space="preserve">прочие услуги </t>
  </si>
  <si>
    <t>поступление нефинансовых активов</t>
  </si>
  <si>
    <t>увел.стоимости основных средств</t>
  </si>
  <si>
    <t>увел.стоимости материальных средств</t>
  </si>
  <si>
    <t>Резервные фонды органов мест.самоуправления</t>
  </si>
  <si>
    <t>0100 0000000 000 200</t>
  </si>
  <si>
    <t>0100 0000000 000 000</t>
  </si>
  <si>
    <t>0100 0000000 000 211</t>
  </si>
  <si>
    <t>0100 0000000 000 213</t>
  </si>
  <si>
    <t>0100 0000000 000 220</t>
  </si>
  <si>
    <t>0100 0000000 000 221</t>
  </si>
  <si>
    <t>0100 0000000 000 225</t>
  </si>
  <si>
    <t>0100 0000000 000 226</t>
  </si>
  <si>
    <t>0100 0000000 000 290</t>
  </si>
  <si>
    <t>0100 0000000 000 300</t>
  </si>
  <si>
    <t>0100 0000000 000 310</t>
  </si>
  <si>
    <t>0100 0000000 000 340</t>
  </si>
  <si>
    <t>0100 0000000 000 210</t>
  </si>
  <si>
    <t>Общегосударственные вопросы</t>
  </si>
  <si>
    <t>прочие услуги</t>
  </si>
  <si>
    <t>0300 0000000 000 200</t>
  </si>
  <si>
    <t>0300 0000000 000 220</t>
  </si>
  <si>
    <t>0300 0000000 000 226</t>
  </si>
  <si>
    <t>0500 0000000 000 200</t>
  </si>
  <si>
    <t>0500 0000000 000 220</t>
  </si>
  <si>
    <t>Жилищно-коммунальное хозяйство</t>
  </si>
  <si>
    <t>Жилищное хозяйство</t>
  </si>
  <si>
    <t>0500 0000000 000 225</t>
  </si>
  <si>
    <t>Коммунальное хозяйство</t>
  </si>
  <si>
    <t>0500 0000000 000 240</t>
  </si>
  <si>
    <t>0500 0000000 000 241</t>
  </si>
  <si>
    <t>0800 0000000 000</t>
  </si>
  <si>
    <t>0800 0000000 000 200</t>
  </si>
  <si>
    <t>0800 0000000 000 220</t>
  </si>
  <si>
    <t>0800 0000000 000 225</t>
  </si>
  <si>
    <t>0800 0000000 000 222</t>
  </si>
  <si>
    <t>0800 0000000 000 223</t>
  </si>
  <si>
    <t>0800 0000000 000 300</t>
  </si>
  <si>
    <t>0800 0000000 000 310</t>
  </si>
  <si>
    <t>0800 0000000 000 340</t>
  </si>
  <si>
    <t>0902 5120000 455 200</t>
  </si>
  <si>
    <t>0902 5120000 455 290</t>
  </si>
  <si>
    <t>безвозмездные и безвозвратные перечисления бюджетам</t>
  </si>
  <si>
    <t>перечисления  друг.бюджетам</t>
  </si>
  <si>
    <t xml:space="preserve">                                         (подпись)                                      (расшифровка подписи)</t>
  </si>
  <si>
    <t>0103 0010000 005 290</t>
  </si>
  <si>
    <t>0103 0010000 005 300</t>
  </si>
  <si>
    <t>0103 0010000 005 310</t>
  </si>
  <si>
    <t>0103 0010000 005 340</t>
  </si>
  <si>
    <t>0103 0000000 000 220</t>
  </si>
  <si>
    <t>0103 0000000 000 221</t>
  </si>
  <si>
    <t>0103 0000000 000 222</t>
  </si>
  <si>
    <t>0103 0010000 000 223</t>
  </si>
  <si>
    <t>0103 0000000 000 225</t>
  </si>
  <si>
    <t>0103 0000000 000 226</t>
  </si>
  <si>
    <t>0103 0000000 000 290</t>
  </si>
  <si>
    <t>0103 00000000 000 300</t>
  </si>
  <si>
    <t>0103 0000000 000 310</t>
  </si>
  <si>
    <t>0103 0000000 000 340</t>
  </si>
  <si>
    <t>0106 0010000 005 210</t>
  </si>
  <si>
    <t>0106 0010000 005 211</t>
  </si>
  <si>
    <t>0106 0010000 005 212</t>
  </si>
  <si>
    <t>0106 0010000 005 213</t>
  </si>
  <si>
    <t>0106 0010000 005 220</t>
  </si>
  <si>
    <t>0106 0010000 005 221</t>
  </si>
  <si>
    <t>0106 0010000 005 222</t>
  </si>
  <si>
    <t>0106 0010000 005 223</t>
  </si>
  <si>
    <t>0106 0010000 005 225</t>
  </si>
  <si>
    <t>0106 0010000 005 226</t>
  </si>
  <si>
    <t>0106 0010000 005 300</t>
  </si>
  <si>
    <t>0106 0010000 005 310</t>
  </si>
  <si>
    <t>0106 0010000 005 340</t>
  </si>
  <si>
    <t>0300 0000000 000 290</t>
  </si>
  <si>
    <t>0500 0000000 000 226</t>
  </si>
  <si>
    <t>0500 0000000 000 300</t>
  </si>
  <si>
    <t>0500 0000000 000 310</t>
  </si>
  <si>
    <t>0500 0000000 000 340</t>
  </si>
  <si>
    <t>0801 4410000 327 210</t>
  </si>
  <si>
    <t>0801 4410000 327 211</t>
  </si>
  <si>
    <t>0801 4410000 327 212</t>
  </si>
  <si>
    <t>0801 4410000 327 213</t>
  </si>
  <si>
    <t>0801 4410000 327 220</t>
  </si>
  <si>
    <t>0801 4410000 327 221</t>
  </si>
  <si>
    <t>0801 4410000 327 222</t>
  </si>
  <si>
    <t>0801 4410000 327 223</t>
  </si>
  <si>
    <t>0801 4410000 327 225</t>
  </si>
  <si>
    <t>0801 4410000 327 226</t>
  </si>
  <si>
    <t>0900 0000000 000 210</t>
  </si>
  <si>
    <t>0900 0000000 000 211</t>
  </si>
  <si>
    <t>0900 0000000 000 213</t>
  </si>
  <si>
    <t>0900 0000000 000 226</t>
  </si>
  <si>
    <t>0902 5120000 455 220</t>
  </si>
  <si>
    <t>0902 5120000 455 226</t>
  </si>
  <si>
    <t>0800 0000000 000 210</t>
  </si>
  <si>
    <t>0800 0000000 000 211</t>
  </si>
  <si>
    <t>0800 0000000 000 212</t>
  </si>
  <si>
    <t>0800 0000000 000 213</t>
  </si>
  <si>
    <t>0800 0000000 000 221</t>
  </si>
  <si>
    <t>0800 0000000 000 226</t>
  </si>
  <si>
    <t>0800 0000000 000 290</t>
  </si>
  <si>
    <t>0801 0000000 000</t>
  </si>
  <si>
    <t>0801 0000000 000 200</t>
  </si>
  <si>
    <t>0801 0000000 000 210</t>
  </si>
  <si>
    <t>0801 0000000 000 211</t>
  </si>
  <si>
    <t>0801 0000000 000 212</t>
  </si>
  <si>
    <t>0801 0000000 000 213</t>
  </si>
  <si>
    <t>0801 0000000 000 220</t>
  </si>
  <si>
    <t>0801 0000000 000 221</t>
  </si>
  <si>
    <t>0801 0000000 000 222</t>
  </si>
  <si>
    <t>0801 0000000 000 223</t>
  </si>
  <si>
    <t>0801 0000000 000 225</t>
  </si>
  <si>
    <t>0801 0000000 000 226</t>
  </si>
  <si>
    <t>0801 0000000 000 290</t>
  </si>
  <si>
    <t>0801 0000000 000 300</t>
  </si>
  <si>
    <t>0801 0000000 000 310</t>
  </si>
  <si>
    <t>0801 0000000 000 340</t>
  </si>
  <si>
    <t>Функц.законодательныхных органов мес самоуправления</t>
  </si>
  <si>
    <t>начисл.назарплат.</t>
  </si>
  <si>
    <t>Обеспечение деят.финансовых оганов и органов надзора</t>
  </si>
  <si>
    <t>безвозмез.и безвозвратные перечисления орган.</t>
  </si>
  <si>
    <t>безвозмез.и безвозвратные перечисления госуд. и муниц.орган.</t>
  </si>
  <si>
    <t>начисл.на зарплат.</t>
  </si>
  <si>
    <t>увеличение стоим. осн.средств</t>
  </si>
  <si>
    <t>увеличение стоим.материальных запасов</t>
  </si>
  <si>
    <t>услуги по содерж.имущества</t>
  </si>
  <si>
    <t xml:space="preserve">прочие расходы </t>
  </si>
  <si>
    <t>0309 0000000 000 200</t>
  </si>
  <si>
    <t>0309 0000000 000 220</t>
  </si>
  <si>
    <t>0309 0000000 000 226</t>
  </si>
  <si>
    <t>0309 0000000 000 290</t>
  </si>
  <si>
    <t>04125320</t>
  </si>
  <si>
    <t>000 1 01 02010 01 0000 110</t>
  </si>
  <si>
    <t>000 1 01 02040 01 0000 110</t>
  </si>
  <si>
    <t>000 1 06 06010 00 0000 110</t>
  </si>
  <si>
    <t>000 1 06 06013 10 0000 110</t>
  </si>
  <si>
    <t>000 1 06 06020 00 0000 110</t>
  </si>
  <si>
    <t>000 1 06 06023 10 0000 110</t>
  </si>
  <si>
    <t>000 1 17 00000 00 0000 000</t>
  </si>
  <si>
    <t>Невыясненные поступления</t>
  </si>
  <si>
    <t>000 1 17 01000 00 0000 180</t>
  </si>
  <si>
    <t>000 1 17 01050 10 0000 180</t>
  </si>
  <si>
    <t>начисл на зар.плату</t>
  </si>
  <si>
    <t>Другие общегосударственные вопросы</t>
  </si>
  <si>
    <t xml:space="preserve">Предупреждение и ликвидация последствий  </t>
  </si>
  <si>
    <t>Обеспечение противопажарной безопасности</t>
  </si>
  <si>
    <t>0106 0010000 083</t>
  </si>
  <si>
    <t>0106 0010000 083 200</t>
  </si>
  <si>
    <t>0106 0010000 083 210</t>
  </si>
  <si>
    <t>0106 0010000 083 211</t>
  </si>
  <si>
    <t>0106 0010000 083 213</t>
  </si>
  <si>
    <t>0106 0000000 000</t>
  </si>
  <si>
    <t>0106 0000000 000 200</t>
  </si>
  <si>
    <t>0106 0000000 000 210</t>
  </si>
  <si>
    <t>0106 0000000 000 211</t>
  </si>
  <si>
    <t>0106 0000000 000 212</t>
  </si>
  <si>
    <t>0106 0000000 000 213</t>
  </si>
  <si>
    <t>0106 0000000 000 220</t>
  </si>
  <si>
    <t>0106 0000000 000 221</t>
  </si>
  <si>
    <t>0106 0000000 000 222</t>
  </si>
  <si>
    <t>0106 0000000 000 223</t>
  </si>
  <si>
    <t>0106 0000000 000 225</t>
  </si>
  <si>
    <t>0106 0000000 000 226</t>
  </si>
  <si>
    <t>0106 0000000 000 300</t>
  </si>
  <si>
    <t>0106 0000000 000 310</t>
  </si>
  <si>
    <t>0106 0000000 000 340</t>
  </si>
  <si>
    <t>0202 5190100 609 223</t>
  </si>
  <si>
    <t>0202 5190100 609 290</t>
  </si>
  <si>
    <t>0700 0000000 000 200</t>
  </si>
  <si>
    <t>0700 0000000 000 210</t>
  </si>
  <si>
    <t>0700 0000000 000 211</t>
  </si>
  <si>
    <t>0700 0000000 000 213</t>
  </si>
  <si>
    <t>0700 0000000 000 220</t>
  </si>
  <si>
    <t>0700 0000000 000 221</t>
  </si>
  <si>
    <t>0700 0000000 000 222</t>
  </si>
  <si>
    <t>0700 0000000 000 225</t>
  </si>
  <si>
    <t>0700 0000000 000 226</t>
  </si>
  <si>
    <t>0700 0000000 000 290</t>
  </si>
  <si>
    <t>0700 0000000 000 300</t>
  </si>
  <si>
    <t>0700 0000000 000 310</t>
  </si>
  <si>
    <t>0700 0000000 000 340</t>
  </si>
  <si>
    <t xml:space="preserve">0702 4210000 327 </t>
  </si>
  <si>
    <t>0702 4210000 327 200</t>
  </si>
  <si>
    <t>0702 4210000 327 220</t>
  </si>
  <si>
    <t>0702 4210000 327 225</t>
  </si>
  <si>
    <t>0702 4210000 327 226</t>
  </si>
  <si>
    <t>0702 4210000 327 300</t>
  </si>
  <si>
    <t>0702 4210000 327 340</t>
  </si>
  <si>
    <t>0902 5120000 455 222</t>
  </si>
  <si>
    <t>0902 5120000 455 300</t>
  </si>
  <si>
    <t>0902 5120000 455 310</t>
  </si>
  <si>
    <t>0902 5120000 455 340</t>
  </si>
  <si>
    <t>710</t>
  </si>
  <si>
    <t>720</t>
  </si>
  <si>
    <t>450</t>
  </si>
  <si>
    <t>0502 6000000 806 240</t>
  </si>
  <si>
    <t>0502 6000000 806 241</t>
  </si>
  <si>
    <t>0801 1020000 214 300</t>
  </si>
  <si>
    <t>0801 1020000 214 310</t>
  </si>
  <si>
    <t>0100 0000000 000 212</t>
  </si>
  <si>
    <t>0309 0000000 000 222</t>
  </si>
  <si>
    <t>0309 0000000 000 300</t>
  </si>
  <si>
    <t>0309 0000000 000 310</t>
  </si>
  <si>
    <t>0309 0000000 000 340</t>
  </si>
  <si>
    <t>0300 0000000 000 300</t>
  </si>
  <si>
    <t>0300 0000000 000 310</t>
  </si>
  <si>
    <t>0300 0000000 000 340</t>
  </si>
  <si>
    <t>0502 0000000 000 200</t>
  </si>
  <si>
    <t>0800 0000000 000 240</t>
  </si>
  <si>
    <t>0800 0000000 000 241</t>
  </si>
  <si>
    <t>Доходы</t>
  </si>
  <si>
    <t>000 1 01 00000 00 0000 000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</si>
  <si>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</si>
  <si>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</si>
  <si>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</si>
  <si>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0707 4319502 500 200</t>
  </si>
  <si>
    <t>0707 4319502 500 290</t>
  </si>
  <si>
    <t xml:space="preserve">0707 4319502  500 </t>
  </si>
  <si>
    <t>Налог на имущество физических лиц, взимаемый по ставкам, применяемым к объекту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</si>
  <si>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</si>
  <si>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применяемые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</si>
  <si>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</si>
  <si>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применяемые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</si>
  <si>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</si>
  <si>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Земельный налог ( 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</si>
  <si>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</si>
  <si>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000 1 11 05011 10 0000 120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</si>
  <si>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</si>
  <si>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000 1 11 05012 00 0000 120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</si>
  <si>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</si>
  <si>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</si>
  <si>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</si>
  <si>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</si>
  <si>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</si>
  <si>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</si>
  <si>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</si>
  <si>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</si>
  <si>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</si>
  <si>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000 90 00 00 00 00 0000 000</t>
  </si>
  <si>
    <t>000 01 05 00 00 00 0000 600</t>
  </si>
  <si>
    <t>000 01 05 02 01 00 0000 610</t>
  </si>
  <si>
    <t>000 01 05 02 01 05 0000 610</t>
  </si>
  <si>
    <t>0113 0920300 500</t>
  </si>
  <si>
    <t>0113 0920300 500 200</t>
  </si>
  <si>
    <t>0113 0920300 500 220</t>
  </si>
  <si>
    <t>0113 0920300 500 222</t>
  </si>
  <si>
    <t>0113 0920300 500 226</t>
  </si>
  <si>
    <t>0113 0920300 500 290</t>
  </si>
  <si>
    <t>0113 0920300 500 300</t>
  </si>
  <si>
    <t>0113 0920300 500 310</t>
  </si>
  <si>
    <t>0113 0920300 500 340</t>
  </si>
  <si>
    <t>0111 0700500 013</t>
  </si>
  <si>
    <t>0111 0700500 013 200</t>
  </si>
  <si>
    <t>0111 0700500 013 290</t>
  </si>
  <si>
    <t>0502 3510500 500 340</t>
  </si>
  <si>
    <t>0502 0000000 000 340</t>
  </si>
  <si>
    <t xml:space="preserve">Физическая культура </t>
  </si>
  <si>
    <t xml:space="preserve">1101 0000000 000 </t>
  </si>
  <si>
    <t>1101 0000000 000 200</t>
  </si>
  <si>
    <t>1101 0000000 000 290</t>
  </si>
  <si>
    <t>1101 0000000 000 300</t>
  </si>
  <si>
    <t>1101 0000000 000 310</t>
  </si>
  <si>
    <t>1101 0000000 000 340</t>
  </si>
  <si>
    <t>Физкультурно-оздоровительная работа и спортивные мероприятия</t>
  </si>
  <si>
    <t xml:space="preserve">1101 5129700 000 </t>
  </si>
  <si>
    <t>1101 5129700 500 200</t>
  </si>
  <si>
    <t>1101 5129700 500 290</t>
  </si>
  <si>
    <t>1101 5129700 500 300</t>
  </si>
  <si>
    <t>1101 5129700 500 310</t>
  </si>
  <si>
    <t>1101 5129700 500 340</t>
  </si>
  <si>
    <t>Средства массовой информации</t>
  </si>
  <si>
    <t xml:space="preserve">1200 0000000 000 </t>
  </si>
  <si>
    <t>1200 0000000 000 200</t>
  </si>
  <si>
    <t>1200 0000000 000 220</t>
  </si>
  <si>
    <t>1200 0000000 000 226</t>
  </si>
  <si>
    <t>Приобретение услуг</t>
  </si>
  <si>
    <t>Пртобретение услуг</t>
  </si>
  <si>
    <t>Прочие услуги</t>
  </si>
  <si>
    <t>1202 4508500 000</t>
  </si>
  <si>
    <t>Государственная поддержка в сфере средств массовой информации</t>
  </si>
  <si>
    <t>1202 4508500 500 200</t>
  </si>
  <si>
    <t>1202 4508500 500 220</t>
  </si>
  <si>
    <t>1202 4508500 500 226</t>
  </si>
  <si>
    <t>0503 6000300 500 222</t>
  </si>
  <si>
    <t>0503 6000400 500 222</t>
  </si>
  <si>
    <t>транспортные расходы</t>
  </si>
  <si>
    <t>0503 0000000 000 222</t>
  </si>
  <si>
    <t>0500 0000000 000 222</t>
  </si>
  <si>
    <t>0113 0920300 500 225</t>
  </si>
  <si>
    <t>0100 0000000 000 250</t>
  </si>
  <si>
    <t>0100 0000000 000 251</t>
  </si>
  <si>
    <t>Перечисления другим бюджетам бюджетной системы Российской Федерации</t>
  </si>
  <si>
    <t>Безвозмездные перечисления бюджетам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</si>
  <si>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</si>
  <si>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000 2 18 05030 10 0000 151</t>
  </si>
  <si>
    <t>000 2 18 05000 00 0000 151</t>
  </si>
  <si>
    <t>000 2 18 00000 00 0000 000</t>
  </si>
  <si>
    <t>000 2 02 01003 10 0000 151</t>
  </si>
  <si>
    <t>Дотации бюджетам  поселений на  выравнивание  бюджетной  обеспеченности</t>
  </si>
  <si>
    <t>Дотации бюджетам поселений на поддержку мер по обеспечению сбалансированности бюджетов</t>
  </si>
  <si>
    <t>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</si>
  <si>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</si>
  <si>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</si>
  <si>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</si>
  <si>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
000 1 01 02030 01 0000 110
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</si>
  <si>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</si>
  <si>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</si>
  <si>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</si>
  <si>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</si>
  <si>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000 1 09 04053 10 0000 110</t>
  </si>
  <si>
    <t>000 1 11 05013 10 0000 120</t>
  </si>
  <si>
    <t>000 114 06013 10 0000 430</t>
  </si>
  <si>
    <t>000 1 13 01 000 00 0000 130</t>
  </si>
  <si>
    <t>0502 3510500 500 200</t>
  </si>
  <si>
    <t>0502 3510500 500 220</t>
  </si>
  <si>
    <t>0502 3510500 500 226</t>
  </si>
  <si>
    <t>0502 0000000 000 220</t>
  </si>
  <si>
    <t>0502 0000000 000 226</t>
  </si>
  <si>
    <t xml:space="preserve">на 2012 год </t>
  </si>
  <si>
    <t>000 2 02 01003 00 0000 151</t>
  </si>
  <si>
    <t>Прочие неналоговые доходы бюджетов поселений</t>
  </si>
  <si>
    <t>Дотации на выравнивание бюджетной обеспеченности</t>
  </si>
  <si>
    <t>Администрация Котлубанского  сельского поселения</t>
  </si>
  <si>
    <t>Главный бухгалтер     ________________                 Елизарова Н.А.</t>
  </si>
  <si>
    <t xml:space="preserve">    Богачук С.И.</t>
  </si>
  <si>
    <t>0104 0020400 500 223</t>
  </si>
  <si>
    <t>0100 0000000 000 223</t>
  </si>
  <si>
    <t>увеличение стоим. Матер.запасов</t>
  </si>
  <si>
    <t>0501 3500300 500 340</t>
  </si>
  <si>
    <t>0501 0000000 000 340</t>
  </si>
  <si>
    <t>бюджетные инвестиции в объекты капитального строительства соственности муниципальных образований</t>
  </si>
  <si>
    <t>0502 1020102 003</t>
  </si>
  <si>
    <t>0502 1020102 003 200</t>
  </si>
  <si>
    <t>0502 1020102 003 226</t>
  </si>
  <si>
    <t>прочие работы,услуги</t>
  </si>
  <si>
    <t>0503 6000500 500 340</t>
  </si>
  <si>
    <t>1101 51297000 500 220</t>
  </si>
  <si>
    <t>1101 51297000 500 222</t>
  </si>
  <si>
    <t>1101 51297000 500 290</t>
  </si>
  <si>
    <t>0113 0929600 013</t>
  </si>
  <si>
    <t>0113 0929600 013 200</t>
  </si>
  <si>
    <t>0113 0929600 013 290</t>
  </si>
  <si>
    <t xml:space="preserve">0501 3509502 500 </t>
  </si>
  <si>
    <t>0501 3509502 500 200</t>
  </si>
  <si>
    <t>0501 3509502 500 290</t>
  </si>
  <si>
    <t>0501 0000000 000 290</t>
  </si>
  <si>
    <t>0113 0929600 013 310</t>
  </si>
  <si>
    <t>0113 0929600 013 300</t>
  </si>
  <si>
    <t>0405 5220224 500 226</t>
  </si>
  <si>
    <t>0405 5220224 500 220</t>
  </si>
  <si>
    <t>0405 5220224 500 200</t>
  </si>
  <si>
    <t>0405 5220224 500</t>
  </si>
  <si>
    <t xml:space="preserve">                                                                                                                                                                                                                      ОТЧЕТ  ОБ  ИСПОЛНЕНИИ БЮДЖЕТА</t>
  </si>
  <si>
    <t xml:space="preserve">                                                                                                                                                                     ГЛАВНОГО РАСПОРЯДИТЕЛЯ (РАСПОРЯДИТЕЛЯ), ПОЛУЧАТЕЛЯ СРЕДСТВ БЮДЖЕТА</t>
  </si>
  <si>
    <t>0405 0700400 500</t>
  </si>
  <si>
    <t>0405 0700400 500  220</t>
  </si>
  <si>
    <t>0405 0700400 500  226</t>
  </si>
  <si>
    <t>Национальная экономика</t>
  </si>
  <si>
    <t>0106 0000000 000 251</t>
  </si>
  <si>
    <t>переданные полномочия</t>
  </si>
  <si>
    <t xml:space="preserve">0106 5210600 017 </t>
  </si>
  <si>
    <t>0106 5210600 017  200</t>
  </si>
  <si>
    <t>0106 5210600 017 251</t>
  </si>
  <si>
    <t xml:space="preserve">0113 5210600 013 </t>
  </si>
  <si>
    <t>0113 5210600 017 200</t>
  </si>
  <si>
    <t>0113 5210600 017 251</t>
  </si>
  <si>
    <t>0707 4310100 500 224</t>
  </si>
  <si>
    <t xml:space="preserve">аренда </t>
  </si>
  <si>
    <t>0700 0000000 000 224</t>
  </si>
  <si>
    <t>аренда</t>
  </si>
  <si>
    <t>1301 0653000  013 231</t>
  </si>
  <si>
    <t>1301 0653000  013 000</t>
  </si>
  <si>
    <t>1301 0653000  013 200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</si>
  <si>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</si>
  <si>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</si>
  <si>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000 01 00 00 00 00 0000 000</t>
  </si>
  <si>
    <t>ИСТОЧНИКИ ВНУТРЕННЕГО ФИНАНСИРОВАНИЯ  ДЕФИЦИТОВ  БЮДЖЕТОВ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</si>
  <si>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</si>
  <si>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</si>
  <si>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</si>
  <si>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</si>
  <si>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</si>
  <si>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 Российской Федерации</t>
  </si>
  <si>
    <t>000 01  02  00  00  10  0000  710</t>
  </si>
  <si>
    <t>Получение кредитов от кредитных организаций  бюджетами поселений в валюте Российской  Федерации</t>
  </si>
  <si>
    <t>000 01 02 00 00 00 0000 800</t>
  </si>
  <si>
    <t>Погашение кредитов, предоставленных кредитными  организациями в валюте Российской Федерации</t>
  </si>
  <si>
    <t>000 01 02 00 00 05 0000 810</t>
  </si>
  <si>
    <t>Погашение бюджетами муниципальных районов  кредитов от кредитных организаций в валюте  Российской Федерации</t>
  </si>
  <si>
    <t>000 01  02  00  00  10  0000  810</t>
  </si>
  <si>
    <t>Погашение бюджетами поселений кредитов от  кредитных организаций в валюте Российской  Федерации</t>
  </si>
  <si>
    <t>000 01 03 00  00  00  0000  000</t>
  </si>
  <si>
    <t>Бюджетные кредиты от других бюджетов бюджетной  системы Российской Федерации</t>
  </si>
  <si>
    <t xml:space="preserve">000 01 03 00 00 00 0000 700 </t>
  </si>
  <si>
    <t xml:space="preserve">  Получение  бюджетных  кредитов  от   других бюджетов бюджетной системы Российской Федерации в  валюте РФ</t>
  </si>
  <si>
    <t xml:space="preserve"> 000 01 03 00 0010 0000 710 </t>
  </si>
  <si>
    <t xml:space="preserve">  Получение    кредитов  от   других бюджетов бюджетной системы Российской Федерации бюджетами поселений в  валюте РФ</t>
  </si>
  <si>
    <t xml:space="preserve"> 000 01 03 00 00 10 0000 700 </t>
  </si>
  <si>
    <t xml:space="preserve">  Получение    кредитов  от   других бюджетов бюджетной системы Российской Федерации бюджетами  поселений в  валюте РФ</t>
  </si>
  <si>
    <t>000 01 03 00 00 00 0000 800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</si>
  <si>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</si>
  <si>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000 01  03  00  00 10  0000  810</t>
  </si>
  <si>
    <t>Погашение бюджетами поселений  кредитов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</si>
  <si>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</si>
  <si>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</si>
  <si>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000 01 06  00 00 00 0000 000</t>
  </si>
  <si>
    <t>Иные источники внутреннего финансирования  дефицитов бюджетов</t>
  </si>
  <si>
    <t>000 01  06  05  00  00  0000  000</t>
  </si>
  <si>
    <t>Бюджетные кредиты, предоставленные внутри  страны в валюте Российской Федерации</t>
  </si>
  <si>
    <t>000 01  06  05  00  00  0000  600</t>
  </si>
  <si>
    <t>Возврат бюджетных кредитов, предоставленных  внутри страны в валюте Российской Федерации</t>
  </si>
  <si>
    <t>000 01  06  05  01  00  0000  640</t>
  </si>
  <si>
    <t>Возврат бюджетных кредитов, предоставленных юридическим лицам в валюте Российской Федерации</t>
  </si>
  <si>
    <t>000 01  06  05  01  05  0000  640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</si>
  <si>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</si>
  <si>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000 01  06  05  02  00  0000  640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</si>
  <si>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</si>
  <si>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000 01  06  05  02  05  0000  640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</si>
  <si>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</si>
  <si>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000 01  06  05  00  00  0000  500</t>
  </si>
  <si>
    <t>Предоставление бюджетных кредитов внутри  страны в валюте Российской Федерации</t>
  </si>
  <si>
    <t>000 01  06  05  02  00  0000  540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</si>
  <si>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</si>
  <si>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000 01  06  05  02  05  0000  540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</si>
  <si>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</si>
  <si>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000 01 05 00 00 00 0000 000</t>
  </si>
  <si>
    <t>Изменение остатков средств на счетах по учету  средств бюджета</t>
  </si>
  <si>
    <t>000 01 05 00 00 00 0000 500</t>
  </si>
  <si>
    <t>Увеличение остатков средств бюджетов</t>
  </si>
  <si>
    <t>000 01  05  02  00  00  0000  500</t>
  </si>
  <si>
    <t>Увеличение прочих остатков денежных средств  бюджетов</t>
  </si>
  <si>
    <t>000 01 05 02 01 00 0000 510</t>
  </si>
  <si>
    <t>000 01 05 02 01 05 0000 510</t>
  </si>
  <si>
    <t>Увеличение прочих остатков денежных средств  бюджетов муниципальных районов</t>
  </si>
  <si>
    <t>000 01 05 02 01 10 0000 510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</si>
  <si>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</si>
  <si>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</si>
  <si>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</si>
  <si>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</si>
  <si>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</si>
  <si>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</si>
  <si>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000 01 05 02 01 10 0000 610</t>
  </si>
  <si>
    <t>Уменьшение прочих остатков денежных средств  бюджетов поселений</t>
  </si>
  <si>
    <t>доходы</t>
  </si>
  <si>
    <t>дефицит(-) профицит(+)без остатков</t>
  </si>
  <si>
    <t>проверка дефицита</t>
  </si>
  <si>
    <t>Остатки на 01.01.2012г. Всего:</t>
  </si>
  <si>
    <t>в т.ч. Целевые</t>
  </si>
  <si>
    <t>Остатки на 01.07.2012г. Всего:</t>
  </si>
  <si>
    <t>Ведущий специалист</t>
  </si>
  <si>
    <t>С.И.Богачук</t>
  </si>
  <si>
    <t>0409 3150203 500</t>
  </si>
  <si>
    <t>0409 3150203 500  220</t>
  </si>
  <si>
    <t>0409 3150203 500 300</t>
  </si>
  <si>
    <t>0409 3150203 500  225</t>
  </si>
  <si>
    <t>0409 3150203 500 340</t>
  </si>
  <si>
    <t>Код строки</t>
  </si>
  <si>
    <t>Код листа</t>
  </si>
  <si>
    <t>Код источника финансирования по КИВФ, КИВнФ</t>
  </si>
  <si>
    <t>Утвержденные бюджетные назначения</t>
  </si>
  <si>
    <t>Исполнено</t>
  </si>
  <si>
    <t>неиспользованние назначения</t>
  </si>
  <si>
    <r>
      <t xml:space="preserve">Бюджет Котлубанского сельского поселения на   </t>
    </r>
    <r>
      <rPr>
        <b/>
        <sz val="8"/>
        <rFont val="Arial Cyr"/>
        <family val="0"/>
      </rPr>
      <t>2012 г</t>
    </r>
  </si>
  <si>
    <t>Через лицевые счета органов,осуществляющих кассовое обслуживание исполнения бюджета</t>
  </si>
  <si>
    <t>через банковские счета</t>
  </si>
  <si>
    <t>некассовые операции</t>
  </si>
  <si>
    <t>2</t>
  </si>
  <si>
    <t>30</t>
  </si>
  <si>
    <t>190</t>
  </si>
  <si>
    <t>200</t>
  </si>
  <si>
    <t>250</t>
  </si>
  <si>
    <t>000 01 03 00 00  00 0000 000</t>
  </si>
  <si>
    <t xml:space="preserve"> 000 01 03 00 00 00 0000 700 </t>
  </si>
  <si>
    <t xml:space="preserve">  Получение    кредитов  от   других бюджетов бюджетной системы Российской Федерации бюджетом муниципального района в  валюте РФ</t>
  </si>
  <si>
    <t xml:space="preserve"> 000 01 03 00 00 05 0000 700 </t>
  </si>
  <si>
    <t>000 01  03  00  00  00  0000  800</t>
  </si>
  <si>
    <t>Погашение бюджетами муниципальных районов  кредитов от  других бюджетов бюджетной системы Российской  Федерации в валюте Российской Федерации</t>
  </si>
  <si>
    <t>000 01  03  00  00  05  0000  810</t>
  </si>
  <si>
    <t>000 01  06  00  00  00  0000  000</t>
  </si>
  <si>
    <t>Акции  и  иные  формы  участия  в  капитале,находящиеся  в  государственной  и муниципальной собственности</t>
  </si>
  <si>
    <t>000 01  06  01  00  00  0000  000</t>
  </si>
  <si>
    <t>Средства  от  продажи  акций и иных форм участия  в капитале, находящихся в государственной  и  муниципальной</t>
  </si>
  <si>
    <t>000 01  06  01  00  00  0000 630</t>
  </si>
  <si>
    <t>Средства  от  продажи  акций и иных форм участия  в капитале, находящихся в собственности муниципальных районов</t>
  </si>
  <si>
    <t>000 01  06  01  00  05  0000 630</t>
  </si>
  <si>
    <t>Средства  от  продажи  акций и иных форм участия  в капитале, находящихся в собственности поселений</t>
  </si>
  <si>
    <t>000 01  06  01  00  10  0000 630</t>
  </si>
  <si>
    <t>730</t>
  </si>
  <si>
    <t>735</t>
  </si>
  <si>
    <t>1070</t>
  </si>
  <si>
    <t>1120</t>
  </si>
  <si>
    <t>1220</t>
  </si>
  <si>
    <t>1380</t>
  </si>
  <si>
    <t>1720</t>
  </si>
  <si>
    <t>1770</t>
  </si>
  <si>
    <t>1870</t>
  </si>
  <si>
    <t>внести сумму доходов</t>
  </si>
  <si>
    <t>внести сумму расходов</t>
  </si>
  <si>
    <t>проверка дефицита (справочно)</t>
  </si>
  <si>
    <t xml:space="preserve"> Руководитель    _________________                                    Давиденко И.А.          </t>
  </si>
  <si>
    <t>000 1 08 04020 011000 110</t>
  </si>
  <si>
    <t>01.01.2013</t>
  </si>
  <si>
    <t xml:space="preserve">   01 января2013 год</t>
  </si>
  <si>
    <t>1101 0000000 000 220</t>
  </si>
  <si>
    <t>1101 0000000 000 222</t>
  </si>
  <si>
    <r>
      <t xml:space="preserve"> Источники финансирования дефицита бюджетов  по Котлубанскому сельскому  поселению  на </t>
    </r>
    <r>
      <rPr>
        <b/>
        <sz val="12"/>
        <rFont val="Arial Cyr"/>
        <family val="0"/>
      </rPr>
      <t>2012 год</t>
    </r>
    <r>
      <rPr>
        <b/>
        <sz val="11"/>
        <rFont val="Arial Cyr"/>
        <family val="0"/>
      </rPr>
      <t xml:space="preserve"> на  01.01.2013 г. (в руб.)   </t>
    </r>
  </si>
  <si>
    <t>01  января   2013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</si>
</sst>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u val="single"/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0"/>
      <name val="Arial Cyr"/>
      <family val="0"/>
    </font>
    <font>
      <i/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i/>
      <u val="single"/>
      <sz val="10"/>
      <color indexed="10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color indexed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i/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hair"/>
    </border>
    <border>
      <left style="thin"/>
      <right style="thin"/>
      <top style="thin"/>
      <bottom style="medium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8" fillId="0" borderId="0">
      <alignment vertical="top"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3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33" borderId="34" xfId="0" applyFont="1" applyFill="1" applyBorder="1" applyAlignment="1">
      <alignment vertical="top" wrapText="1"/>
    </xf>
    <xf numFmtId="0" fontId="3" fillId="34" borderId="34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35" borderId="34" xfId="0" applyFont="1" applyFill="1" applyBorder="1" applyAlignment="1">
      <alignment vertical="top" wrapText="1"/>
    </xf>
    <xf numFmtId="0" fontId="3" fillId="36" borderId="34" xfId="0" applyFont="1" applyFill="1" applyBorder="1" applyAlignment="1">
      <alignment vertical="top" wrapText="1"/>
    </xf>
    <xf numFmtId="4" fontId="3" fillId="0" borderId="3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3" fillId="33" borderId="34" xfId="0" applyFont="1" applyFill="1" applyBorder="1" applyAlignment="1">
      <alignment vertical="top" wrapText="1"/>
    </xf>
    <xf numFmtId="49" fontId="3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" fontId="13" fillId="0" borderId="34" xfId="0" applyNumberFormat="1" applyFont="1" applyBorder="1" applyAlignment="1">
      <alignment horizontal="center"/>
    </xf>
    <xf numFmtId="4" fontId="14" fillId="34" borderId="34" xfId="0" applyNumberFormat="1" applyFont="1" applyFill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" fontId="13" fillId="34" borderId="34" xfId="0" applyNumberFormat="1" applyFont="1" applyFill="1" applyBorder="1" applyAlignment="1">
      <alignment horizontal="center"/>
    </xf>
    <xf numFmtId="4" fontId="13" fillId="37" borderId="34" xfId="0" applyNumberFormat="1" applyFont="1" applyFill="1" applyBorder="1" applyAlignment="1">
      <alignment horizontal="center"/>
    </xf>
    <xf numFmtId="4" fontId="15" fillId="34" borderId="34" xfId="0" applyNumberFormat="1" applyFont="1" applyFill="1" applyBorder="1" applyAlignment="1">
      <alignment horizontal="center"/>
    </xf>
    <xf numFmtId="4" fontId="15" fillId="37" borderId="34" xfId="0" applyNumberFormat="1" applyFont="1" applyFill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0" fillId="34" borderId="34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3" fillId="37" borderId="35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4" fontId="0" fillId="37" borderId="34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13" fillId="37" borderId="36" xfId="0" applyNumberFormat="1" applyFont="1" applyFill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37" borderId="34" xfId="0" applyNumberFormat="1" applyFont="1" applyFill="1" applyBorder="1" applyAlignment="1">
      <alignment horizontal="center" wrapText="1"/>
    </xf>
    <xf numFmtId="49" fontId="3" fillId="37" borderId="34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9" fontId="3" fillId="34" borderId="34" xfId="0" applyNumberFormat="1" applyFont="1" applyFill="1" applyBorder="1" applyAlignment="1">
      <alignment horizontal="center"/>
    </xf>
    <xf numFmtId="49" fontId="3" fillId="34" borderId="34" xfId="0" applyNumberFormat="1" applyFont="1" applyFill="1" applyBorder="1" applyAlignment="1">
      <alignment horizontal="center" wrapText="1"/>
    </xf>
    <xf numFmtId="49" fontId="5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 horizontal="center"/>
    </xf>
    <xf numFmtId="0" fontId="5" fillId="37" borderId="41" xfId="0" applyFont="1" applyFill="1" applyBorder="1" applyAlignment="1">
      <alignment horizontal="left" wrapText="1"/>
    </xf>
    <xf numFmtId="0" fontId="3" fillId="37" borderId="41" xfId="0" applyFont="1" applyFill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34" borderId="41" xfId="0" applyFont="1" applyFill="1" applyBorder="1" applyAlignment="1">
      <alignment horizontal="left" wrapText="1"/>
    </xf>
    <xf numFmtId="0" fontId="5" fillId="34" borderId="41" xfId="0" applyFont="1" applyFill="1" applyBorder="1" applyAlignment="1">
      <alignment horizontal="left" wrapText="1"/>
    </xf>
    <xf numFmtId="0" fontId="5" fillId="36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3" fillId="36" borderId="41" xfId="0" applyFont="1" applyFill="1" applyBorder="1" applyAlignment="1">
      <alignment horizontal="left" wrapText="1"/>
    </xf>
    <xf numFmtId="49" fontId="3" fillId="36" borderId="34" xfId="0" applyNumberFormat="1" applyFont="1" applyFill="1" applyBorder="1" applyAlignment="1">
      <alignment horizontal="center"/>
    </xf>
    <xf numFmtId="4" fontId="0" fillId="36" borderId="34" xfId="0" applyNumberFormat="1" applyFont="1" applyFill="1" applyBorder="1" applyAlignment="1">
      <alignment horizontal="center"/>
    </xf>
    <xf numFmtId="0" fontId="5" fillId="33" borderId="41" xfId="0" applyFont="1" applyFill="1" applyBorder="1" applyAlignment="1">
      <alignment vertical="top" wrapText="1"/>
    </xf>
    <xf numFmtId="0" fontId="3" fillId="34" borderId="41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36" borderId="41" xfId="0" applyFont="1" applyFill="1" applyBorder="1" applyAlignment="1">
      <alignment vertical="top" wrapText="1"/>
    </xf>
    <xf numFmtId="0" fontId="3" fillId="35" borderId="41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center"/>
    </xf>
    <xf numFmtId="4" fontId="11" fillId="33" borderId="34" xfId="0" applyNumberFormat="1" applyFont="1" applyFill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4" fontId="12" fillId="33" borderId="34" xfId="0" applyNumberFormat="1" applyFont="1" applyFill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34" borderId="34" xfId="0" applyNumberFormat="1" applyFont="1" applyFill="1" applyBorder="1" applyAlignment="1">
      <alignment horizontal="center"/>
    </xf>
    <xf numFmtId="4" fontId="11" fillId="34" borderId="34" xfId="0" applyNumberFormat="1" applyFont="1" applyFill="1" applyBorder="1" applyAlignment="1">
      <alignment horizontal="center"/>
    </xf>
    <xf numFmtId="4" fontId="12" fillId="0" borderId="34" xfId="0" applyNumberFormat="1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4" fontId="12" fillId="35" borderId="34" xfId="0" applyNumberFormat="1" applyFont="1" applyFill="1" applyBorder="1" applyAlignment="1">
      <alignment horizontal="center"/>
    </xf>
    <xf numFmtId="4" fontId="11" fillId="35" borderId="34" xfId="0" applyNumberFormat="1" applyFont="1" applyFill="1" applyBorder="1" applyAlignment="1">
      <alignment horizontal="center"/>
    </xf>
    <xf numFmtId="4" fontId="12" fillId="36" borderId="34" xfId="0" applyNumberFormat="1" applyFont="1" applyFill="1" applyBorder="1" applyAlignment="1">
      <alignment horizontal="center"/>
    </xf>
    <xf numFmtId="4" fontId="11" fillId="36" borderId="34" xfId="0" applyNumberFormat="1" applyFont="1" applyFill="1" applyBorder="1" applyAlignment="1">
      <alignment horizontal="center"/>
    </xf>
    <xf numFmtId="0" fontId="5" fillId="33" borderId="43" xfId="0" applyFont="1" applyFill="1" applyBorder="1" applyAlignment="1">
      <alignment vertical="top" wrapText="1"/>
    </xf>
    <xf numFmtId="0" fontId="5" fillId="33" borderId="44" xfId="0" applyFont="1" applyFill="1" applyBorder="1" applyAlignment="1">
      <alignment vertical="top" wrapText="1"/>
    </xf>
    <xf numFmtId="4" fontId="11" fillId="33" borderId="44" xfId="0" applyNumberFormat="1" applyFont="1" applyFill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" fontId="11" fillId="33" borderId="45" xfId="0" applyNumberFormat="1" applyFont="1" applyFill="1" applyBorder="1" applyAlignment="1">
      <alignment horizontal="center"/>
    </xf>
    <xf numFmtId="4" fontId="11" fillId="33" borderId="35" xfId="0" applyNumberFormat="1" applyFont="1" applyFill="1" applyBorder="1" applyAlignment="1">
      <alignment horizontal="center"/>
    </xf>
    <xf numFmtId="4" fontId="11" fillId="34" borderId="35" xfId="0" applyNumberFormat="1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  <xf numFmtId="0" fontId="8" fillId="35" borderId="41" xfId="0" applyFont="1" applyFill="1" applyBorder="1" applyAlignment="1">
      <alignment wrapText="1"/>
    </xf>
    <xf numFmtId="4" fontId="11" fillId="35" borderId="35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wrapText="1"/>
    </xf>
    <xf numFmtId="0" fontId="9" fillId="34" borderId="41" xfId="0" applyFont="1" applyFill="1" applyBorder="1" applyAlignment="1">
      <alignment wrapText="1"/>
    </xf>
    <xf numFmtId="0" fontId="8" fillId="35" borderId="41" xfId="0" applyFont="1" applyFill="1" applyBorder="1" applyAlignment="1">
      <alignment horizontal="left" wrapText="1"/>
    </xf>
    <xf numFmtId="0" fontId="8" fillId="36" borderId="41" xfId="0" applyFont="1" applyFill="1" applyBorder="1" applyAlignment="1">
      <alignment wrapText="1"/>
    </xf>
    <xf numFmtId="4" fontId="11" fillId="36" borderId="35" xfId="0" applyNumberFormat="1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1" fillId="33" borderId="46" xfId="0" applyNumberFormat="1" applyFont="1" applyFill="1" applyBorder="1" applyAlignment="1">
      <alignment horizontal="center"/>
    </xf>
    <xf numFmtId="4" fontId="15" fillId="36" borderId="34" xfId="0" applyNumberFormat="1" applyFont="1" applyFill="1" applyBorder="1" applyAlignment="1">
      <alignment horizontal="center"/>
    </xf>
    <xf numFmtId="3" fontId="3" fillId="0" borderId="41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5" fillId="37" borderId="34" xfId="0" applyNumberFormat="1" applyFont="1" applyFill="1" applyBorder="1" applyAlignment="1">
      <alignment horizontal="center" wrapText="1"/>
    </xf>
    <xf numFmtId="49" fontId="5" fillId="34" borderId="34" xfId="0" applyNumberFormat="1" applyFont="1" applyFill="1" applyBorder="1" applyAlignment="1">
      <alignment horizontal="center" wrapText="1"/>
    </xf>
    <xf numFmtId="49" fontId="5" fillId="36" borderId="34" xfId="0" applyNumberFormat="1" applyFont="1" applyFill="1" applyBorder="1" applyAlignment="1">
      <alignment horizontal="center" wrapText="1"/>
    </xf>
    <xf numFmtId="49" fontId="3" fillId="36" borderId="34" xfId="0" applyNumberFormat="1" applyFont="1" applyFill="1" applyBorder="1" applyAlignment="1">
      <alignment horizontal="center" wrapText="1"/>
    </xf>
    <xf numFmtId="49" fontId="5" fillId="37" borderId="34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5" fillId="0" borderId="47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vertical="center"/>
    </xf>
    <xf numFmtId="4" fontId="13" fillId="36" borderId="34" xfId="0" applyNumberFormat="1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/>
    </xf>
    <xf numFmtId="4" fontId="13" fillId="37" borderId="39" xfId="0" applyNumberFormat="1" applyFont="1" applyFill="1" applyBorder="1" applyAlignment="1">
      <alignment horizontal="center"/>
    </xf>
    <xf numFmtId="4" fontId="13" fillId="34" borderId="39" xfId="0" applyNumberFormat="1" applyFont="1" applyFill="1" applyBorder="1" applyAlignment="1">
      <alignment horizontal="center"/>
    </xf>
    <xf numFmtId="4" fontId="13" fillId="36" borderId="39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3" fillId="38" borderId="39" xfId="0" applyNumberFormat="1" applyFont="1" applyFill="1" applyBorder="1" applyAlignment="1">
      <alignment horizontal="center"/>
    </xf>
    <xf numFmtId="4" fontId="13" fillId="38" borderId="3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3" fillId="37" borderId="0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37" borderId="49" xfId="0" applyNumberFormat="1" applyFont="1" applyFill="1" applyBorder="1" applyAlignment="1">
      <alignment horizontal="center"/>
    </xf>
    <xf numFmtId="4" fontId="13" fillId="0" borderId="49" xfId="0" applyNumberFormat="1" applyFont="1" applyBorder="1" applyAlignment="1">
      <alignment horizontal="center"/>
    </xf>
    <xf numFmtId="4" fontId="13" fillId="34" borderId="49" xfId="0" applyNumberFormat="1" applyFont="1" applyFill="1" applyBorder="1" applyAlignment="1">
      <alignment horizontal="center"/>
    </xf>
    <xf numFmtId="4" fontId="13" fillId="36" borderId="49" xfId="0" applyNumberFormat="1" applyFont="1" applyFill="1" applyBorder="1" applyAlignment="1">
      <alignment horizontal="center"/>
    </xf>
    <xf numFmtId="4" fontId="13" fillId="0" borderId="49" xfId="0" applyNumberFormat="1" applyFont="1" applyFill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37" borderId="34" xfId="0" applyNumberFormat="1" applyFont="1" applyFill="1" applyBorder="1" applyAlignment="1">
      <alignment horizontal="center"/>
    </xf>
    <xf numFmtId="0" fontId="5" fillId="37" borderId="43" xfId="0" applyFont="1" applyFill="1" applyBorder="1" applyAlignment="1">
      <alignment horizontal="left" wrapText="1"/>
    </xf>
    <xf numFmtId="49" fontId="3" fillId="37" borderId="44" xfId="0" applyNumberFormat="1" applyFont="1" applyFill="1" applyBorder="1" applyAlignment="1">
      <alignment horizontal="center" wrapText="1"/>
    </xf>
    <xf numFmtId="49" fontId="5" fillId="37" borderId="44" xfId="0" applyNumberFormat="1" applyFont="1" applyFill="1" applyBorder="1" applyAlignment="1">
      <alignment horizontal="center" wrapText="1"/>
    </xf>
    <xf numFmtId="4" fontId="13" fillId="37" borderId="44" xfId="0" applyNumberFormat="1" applyFont="1" applyFill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37" borderId="44" xfId="0" applyNumberFormat="1" applyFont="1" applyFill="1" applyBorder="1" applyAlignment="1">
      <alignment horizontal="center"/>
    </xf>
    <xf numFmtId="4" fontId="13" fillId="37" borderId="52" xfId="0" applyNumberFormat="1" applyFont="1" applyFill="1" applyBorder="1" applyAlignment="1">
      <alignment horizontal="center"/>
    </xf>
    <xf numFmtId="4" fontId="0" fillId="37" borderId="44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0" fontId="19" fillId="0" borderId="0" xfId="52" applyFont="1" applyBorder="1" applyAlignment="1">
      <alignment horizontal="left" vertical="top" wrapText="1" readingOrder="1"/>
      <protection/>
    </xf>
    <xf numFmtId="4" fontId="0" fillId="37" borderId="40" xfId="0" applyNumberFormat="1" applyFont="1" applyFill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4" fontId="0" fillId="34" borderId="40" xfId="0" applyNumberFormat="1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4" fontId="15" fillId="36" borderId="40" xfId="0" applyNumberFormat="1" applyFont="1" applyFill="1" applyBorder="1" applyAlignment="1">
      <alignment horizontal="center"/>
    </xf>
    <xf numFmtId="4" fontId="0" fillId="36" borderId="40" xfId="0" applyNumberFormat="1" applyFont="1" applyFill="1" applyBorder="1" applyAlignment="1">
      <alignment horizontal="center"/>
    </xf>
    <xf numFmtId="4" fontId="13" fillId="34" borderId="40" xfId="0" applyNumberFormat="1" applyFont="1" applyFill="1" applyBorder="1" applyAlignment="1">
      <alignment horizontal="center"/>
    </xf>
    <xf numFmtId="4" fontId="13" fillId="37" borderId="40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14" fillId="34" borderId="40" xfId="0" applyNumberFormat="1" applyFont="1" applyFill="1" applyBorder="1" applyAlignment="1">
      <alignment horizontal="center"/>
    </xf>
    <xf numFmtId="4" fontId="15" fillId="34" borderId="40" xfId="0" applyNumberFormat="1" applyFont="1" applyFill="1" applyBorder="1" applyAlignment="1">
      <alignment horizontal="center"/>
    </xf>
    <xf numFmtId="4" fontId="15" fillId="37" borderId="40" xfId="0" applyNumberFormat="1" applyFont="1" applyFill="1" applyBorder="1" applyAlignment="1">
      <alignment horizontal="center"/>
    </xf>
    <xf numFmtId="4" fontId="16" fillId="0" borderId="4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4" fontId="12" fillId="33" borderId="39" xfId="0" applyNumberFormat="1" applyFont="1" applyFill="1" applyBorder="1" applyAlignment="1">
      <alignment horizontal="center"/>
    </xf>
    <xf numFmtId="3" fontId="21" fillId="33" borderId="34" xfId="0" applyNumberFormat="1" applyFont="1" applyFill="1" applyBorder="1" applyAlignment="1">
      <alignment vertical="top"/>
    </xf>
    <xf numFmtId="0" fontId="22" fillId="36" borderId="34" xfId="0" applyFont="1" applyFill="1" applyBorder="1" applyAlignment="1">
      <alignment vertical="top" wrapText="1"/>
    </xf>
    <xf numFmtId="0" fontId="9" fillId="33" borderId="41" xfId="0" applyFont="1" applyFill="1" applyBorder="1" applyAlignment="1">
      <alignment vertical="top" wrapText="1"/>
    </xf>
    <xf numFmtId="3" fontId="23" fillId="33" borderId="34" xfId="0" applyNumberFormat="1" applyFont="1" applyFill="1" applyBorder="1" applyAlignment="1">
      <alignment vertical="top"/>
    </xf>
    <xf numFmtId="49" fontId="24" fillId="36" borderId="34" xfId="0" applyNumberFormat="1" applyFont="1" applyFill="1" applyBorder="1" applyAlignment="1">
      <alignment vertical="top" wrapText="1"/>
    </xf>
    <xf numFmtId="0" fontId="74" fillId="39" borderId="4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5" fillId="0" borderId="41" xfId="0" applyFont="1" applyFill="1" applyBorder="1" applyAlignment="1">
      <alignment horizontal="left" wrapText="1"/>
    </xf>
    <xf numFmtId="0" fontId="3" fillId="40" borderId="41" xfId="0" applyFont="1" applyFill="1" applyBorder="1" applyAlignment="1">
      <alignment horizontal="left" wrapText="1"/>
    </xf>
    <xf numFmtId="0" fontId="0" fillId="40" borderId="0" xfId="0" applyFill="1" applyAlignment="1">
      <alignment/>
    </xf>
    <xf numFmtId="0" fontId="5" fillId="39" borderId="41" xfId="0" applyFont="1" applyFill="1" applyBorder="1" applyAlignment="1">
      <alignment horizontal="left" wrapText="1"/>
    </xf>
    <xf numFmtId="49" fontId="3" fillId="39" borderId="34" xfId="0" applyNumberFormat="1" applyFont="1" applyFill="1" applyBorder="1" applyAlignment="1">
      <alignment horizontal="center" wrapText="1"/>
    </xf>
    <xf numFmtId="49" fontId="5" fillId="39" borderId="34" xfId="0" applyNumberFormat="1" applyFont="1" applyFill="1" applyBorder="1" applyAlignment="1">
      <alignment horizontal="center" wrapText="1"/>
    </xf>
    <xf numFmtId="4" fontId="14" fillId="39" borderId="34" xfId="0" applyNumberFormat="1" applyFont="1" applyFill="1" applyBorder="1" applyAlignment="1">
      <alignment horizontal="center"/>
    </xf>
    <xf numFmtId="4" fontId="0" fillId="39" borderId="34" xfId="0" applyNumberFormat="1" applyFont="1" applyFill="1" applyBorder="1" applyAlignment="1">
      <alignment horizontal="center"/>
    </xf>
    <xf numFmtId="4" fontId="0" fillId="39" borderId="40" xfId="0" applyNumberFormat="1" applyFont="1" applyFill="1" applyBorder="1" applyAlignment="1">
      <alignment horizontal="center"/>
    </xf>
    <xf numFmtId="4" fontId="2" fillId="39" borderId="40" xfId="0" applyNumberFormat="1" applyFont="1" applyFill="1" applyBorder="1" applyAlignment="1">
      <alignment horizontal="center"/>
    </xf>
    <xf numFmtId="4" fontId="2" fillId="39" borderId="37" xfId="0" applyNumberFormat="1" applyFont="1" applyFill="1" applyBorder="1" applyAlignment="1">
      <alignment horizontal="center"/>
    </xf>
    <xf numFmtId="4" fontId="2" fillId="39" borderId="44" xfId="0" applyNumberFormat="1" applyFont="1" applyFill="1" applyBorder="1" applyAlignment="1">
      <alignment horizontal="center"/>
    </xf>
    <xf numFmtId="4" fontId="2" fillId="39" borderId="34" xfId="0" applyNumberFormat="1" applyFont="1" applyFill="1" applyBorder="1" applyAlignment="1">
      <alignment horizontal="center"/>
    </xf>
    <xf numFmtId="4" fontId="13" fillId="39" borderId="49" xfId="0" applyNumberFormat="1" applyFont="1" applyFill="1" applyBorder="1" applyAlignment="1">
      <alignment horizontal="center"/>
    </xf>
    <xf numFmtId="4" fontId="13" fillId="39" borderId="39" xfId="0" applyNumberFormat="1" applyFont="1" applyFill="1" applyBorder="1" applyAlignment="1">
      <alignment horizontal="center"/>
    </xf>
    <xf numFmtId="4" fontId="13" fillId="39" borderId="34" xfId="0" applyNumberFormat="1" applyFont="1" applyFill="1" applyBorder="1" applyAlignment="1">
      <alignment horizontal="center"/>
    </xf>
    <xf numFmtId="4" fontId="13" fillId="39" borderId="0" xfId="0" applyNumberFormat="1" applyFont="1" applyFill="1" applyBorder="1" applyAlignment="1">
      <alignment horizontal="center"/>
    </xf>
    <xf numFmtId="0" fontId="3" fillId="39" borderId="41" xfId="0" applyFont="1" applyFill="1" applyBorder="1" applyAlignment="1">
      <alignment horizontal="left" wrapText="1"/>
    </xf>
    <xf numFmtId="49" fontId="3" fillId="39" borderId="34" xfId="0" applyNumberFormat="1" applyFont="1" applyFill="1" applyBorder="1" applyAlignment="1">
      <alignment horizontal="center"/>
    </xf>
    <xf numFmtId="0" fontId="19" fillId="40" borderId="0" xfId="52" applyFont="1" applyFill="1" applyBorder="1" applyAlignment="1">
      <alignment horizontal="left" vertical="top" wrapText="1" readingOrder="1"/>
      <protection/>
    </xf>
    <xf numFmtId="49" fontId="5" fillId="40" borderId="34" xfId="0" applyNumberFormat="1" applyFont="1" applyFill="1" applyBorder="1" applyAlignment="1">
      <alignment horizontal="center"/>
    </xf>
    <xf numFmtId="49" fontId="5" fillId="40" borderId="34" xfId="0" applyNumberFormat="1" applyFont="1" applyFill="1" applyBorder="1" applyAlignment="1">
      <alignment horizontal="center" wrapText="1"/>
    </xf>
    <xf numFmtId="4" fontId="13" fillId="40" borderId="34" xfId="0" applyNumberFormat="1" applyFont="1" applyFill="1" applyBorder="1" applyAlignment="1">
      <alignment horizontal="center"/>
    </xf>
    <xf numFmtId="4" fontId="13" fillId="40" borderId="40" xfId="0" applyNumberFormat="1" applyFont="1" applyFill="1" applyBorder="1" applyAlignment="1">
      <alignment horizontal="center"/>
    </xf>
    <xf numFmtId="4" fontId="2" fillId="40" borderId="40" xfId="0" applyNumberFormat="1" applyFont="1" applyFill="1" applyBorder="1" applyAlignment="1">
      <alignment horizontal="center"/>
    </xf>
    <xf numFmtId="4" fontId="2" fillId="40" borderId="37" xfId="0" applyNumberFormat="1" applyFont="1" applyFill="1" applyBorder="1" applyAlignment="1">
      <alignment horizontal="center"/>
    </xf>
    <xf numFmtId="4" fontId="2" fillId="40" borderId="44" xfId="0" applyNumberFormat="1" applyFont="1" applyFill="1" applyBorder="1" applyAlignment="1">
      <alignment horizontal="center"/>
    </xf>
    <xf numFmtId="4" fontId="0" fillId="40" borderId="34" xfId="0" applyNumberFormat="1" applyFont="1" applyFill="1" applyBorder="1" applyAlignment="1">
      <alignment horizontal="center"/>
    </xf>
    <xf numFmtId="4" fontId="2" fillId="40" borderId="34" xfId="0" applyNumberFormat="1" applyFont="1" applyFill="1" applyBorder="1" applyAlignment="1">
      <alignment horizontal="center"/>
    </xf>
    <xf numFmtId="4" fontId="13" fillId="40" borderId="49" xfId="0" applyNumberFormat="1" applyFont="1" applyFill="1" applyBorder="1" applyAlignment="1">
      <alignment horizontal="center"/>
    </xf>
    <xf numFmtId="4" fontId="13" fillId="40" borderId="39" xfId="0" applyNumberFormat="1" applyFont="1" applyFill="1" applyBorder="1" applyAlignment="1">
      <alignment horizontal="center"/>
    </xf>
    <xf numFmtId="4" fontId="13" fillId="40" borderId="0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 wrapText="1"/>
    </xf>
    <xf numFmtId="4" fontId="14" fillId="40" borderId="34" xfId="0" applyNumberFormat="1" applyFont="1" applyFill="1" applyBorder="1" applyAlignment="1">
      <alignment horizontal="center"/>
    </xf>
    <xf numFmtId="4" fontId="14" fillId="40" borderId="40" xfId="0" applyNumberFormat="1" applyFont="1" applyFill="1" applyBorder="1" applyAlignment="1">
      <alignment horizontal="center"/>
    </xf>
    <xf numFmtId="4" fontId="0" fillId="40" borderId="40" xfId="0" applyNumberFormat="1" applyFont="1" applyFill="1" applyBorder="1" applyAlignment="1">
      <alignment horizontal="center"/>
    </xf>
    <xf numFmtId="0" fontId="3" fillId="36" borderId="53" xfId="0" applyFont="1" applyFill="1" applyBorder="1" applyAlignment="1">
      <alignment vertical="top" wrapText="1"/>
    </xf>
    <xf numFmtId="0" fontId="3" fillId="36" borderId="54" xfId="0" applyFont="1" applyFill="1" applyBorder="1" applyAlignment="1">
      <alignment vertical="top" wrapText="1"/>
    </xf>
    <xf numFmtId="4" fontId="12" fillId="0" borderId="54" xfId="0" applyNumberFormat="1" applyFont="1" applyBorder="1" applyAlignment="1">
      <alignment horizontal="center"/>
    </xf>
    <xf numFmtId="4" fontId="11" fillId="0" borderId="54" xfId="0" applyNumberFormat="1" applyFont="1" applyBorder="1" applyAlignment="1">
      <alignment horizontal="center"/>
    </xf>
    <xf numFmtId="0" fontId="3" fillId="41" borderId="53" xfId="0" applyFont="1" applyFill="1" applyBorder="1" applyAlignment="1">
      <alignment vertical="top" wrapText="1"/>
    </xf>
    <xf numFmtId="0" fontId="3" fillId="41" borderId="54" xfId="0" applyFont="1" applyFill="1" applyBorder="1" applyAlignment="1">
      <alignment vertical="top" wrapText="1"/>
    </xf>
    <xf numFmtId="4" fontId="12" fillId="41" borderId="54" xfId="0" applyNumberFormat="1" applyFont="1" applyFill="1" applyBorder="1" applyAlignment="1">
      <alignment horizontal="center"/>
    </xf>
    <xf numFmtId="4" fontId="11" fillId="41" borderId="54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4" fontId="11" fillId="41" borderId="35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left" vertical="center" wrapText="1"/>
    </xf>
    <xf numFmtId="0" fontId="0" fillId="36" borderId="0" xfId="0" applyFill="1" applyAlignment="1">
      <alignment/>
    </xf>
    <xf numFmtId="49" fontId="23" fillId="0" borderId="3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9" fontId="24" fillId="0" borderId="34" xfId="0" applyNumberFormat="1" applyFont="1" applyBorder="1" applyAlignment="1">
      <alignment horizontal="center" vertical="top" wrapText="1"/>
    </xf>
    <xf numFmtId="49" fontId="24" fillId="0" borderId="34" xfId="0" applyNumberFormat="1" applyFont="1" applyBorder="1" applyAlignment="1">
      <alignment horizontal="left" vertical="top" wrapText="1"/>
    </xf>
    <xf numFmtId="4" fontId="29" fillId="0" borderId="34" xfId="0" applyNumberFormat="1" applyFont="1" applyBorder="1" applyAlignment="1">
      <alignment horizontal="right" vertical="center" wrapText="1"/>
    </xf>
    <xf numFmtId="4" fontId="29" fillId="0" borderId="34" xfId="0" applyNumberFormat="1" applyFont="1" applyFill="1" applyBorder="1" applyAlignment="1">
      <alignment horizontal="right" vertical="center" wrapText="1"/>
    </xf>
    <xf numFmtId="4" fontId="30" fillId="0" borderId="34" xfId="0" applyNumberFormat="1" applyFont="1" applyBorder="1" applyAlignment="1">
      <alignment horizontal="right" vertical="center" wrapText="1"/>
    </xf>
    <xf numFmtId="4" fontId="30" fillId="42" borderId="34" xfId="0" applyNumberFormat="1" applyFont="1" applyFill="1" applyBorder="1" applyAlignment="1">
      <alignment horizontal="right" vertical="top"/>
    </xf>
    <xf numFmtId="4" fontId="30" fillId="42" borderId="34" xfId="0" applyNumberFormat="1" applyFont="1" applyFill="1" applyBorder="1" applyAlignment="1">
      <alignment horizontal="center" vertical="center" wrapText="1"/>
    </xf>
    <xf numFmtId="4" fontId="30" fillId="42" borderId="34" xfId="0" applyNumberFormat="1" applyFont="1" applyFill="1" applyBorder="1" applyAlignment="1">
      <alignment horizontal="right"/>
    </xf>
    <xf numFmtId="49" fontId="23" fillId="0" borderId="34" xfId="0" applyNumberFormat="1" applyFont="1" applyBorder="1" applyAlignment="1">
      <alignment horizontal="left" vertical="top" wrapText="1"/>
    </xf>
    <xf numFmtId="0" fontId="0" fillId="0" borderId="34" xfId="0" applyBorder="1" applyAlignment="1">
      <alignment/>
    </xf>
    <xf numFmtId="49" fontId="23" fillId="9" borderId="34" xfId="0" applyNumberFormat="1" applyFont="1" applyFill="1" applyBorder="1" applyAlignment="1">
      <alignment horizontal="left" vertical="center" wrapText="1"/>
    </xf>
    <xf numFmtId="49" fontId="5" fillId="9" borderId="54" xfId="0" applyNumberFormat="1" applyFont="1" applyFill="1" applyBorder="1" applyAlignment="1">
      <alignment horizontal="center"/>
    </xf>
    <xf numFmtId="4" fontId="2" fillId="9" borderId="54" xfId="0" applyNumberFormat="1" applyFont="1" applyFill="1" applyBorder="1" applyAlignment="1">
      <alignment horizontal="center"/>
    </xf>
    <xf numFmtId="4" fontId="2" fillId="9" borderId="55" xfId="0" applyNumberFormat="1" applyFont="1" applyFill="1" applyBorder="1" applyAlignment="1">
      <alignment horizontal="center"/>
    </xf>
    <xf numFmtId="4" fontId="2" fillId="9" borderId="56" xfId="0" applyNumberFormat="1" applyFont="1" applyFill="1" applyBorder="1" applyAlignment="1">
      <alignment horizontal="center"/>
    </xf>
    <xf numFmtId="4" fontId="2" fillId="9" borderId="34" xfId="0" applyNumberFormat="1" applyFont="1" applyFill="1" applyBorder="1" applyAlignment="1">
      <alignment horizontal="center"/>
    </xf>
    <xf numFmtId="4" fontId="13" fillId="9" borderId="49" xfId="0" applyNumberFormat="1" applyFont="1" applyFill="1" applyBorder="1" applyAlignment="1">
      <alignment horizontal="center"/>
    </xf>
    <xf numFmtId="49" fontId="3" fillId="43" borderId="45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1" fillId="0" borderId="41" xfId="0" applyFont="1" applyBorder="1" applyAlignment="1">
      <alignment vertical="top" wrapText="1"/>
    </xf>
    <xf numFmtId="49" fontId="31" fillId="0" borderId="34" xfId="0" applyNumberFormat="1" applyFont="1" applyBorder="1" applyAlignment="1">
      <alignment vertical="top"/>
    </xf>
    <xf numFmtId="3" fontId="31" fillId="0" borderId="35" xfId="0" applyNumberFormat="1" applyFont="1" applyFill="1" applyBorder="1" applyAlignment="1">
      <alignment vertical="top"/>
    </xf>
    <xf numFmtId="0" fontId="31" fillId="0" borderId="41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2" fillId="35" borderId="41" xfId="0" applyFont="1" applyFill="1" applyBorder="1" applyAlignment="1">
      <alignment horizontal="left" vertical="top" wrapText="1"/>
    </xf>
    <xf numFmtId="49" fontId="32" fillId="35" borderId="34" xfId="0" applyNumberFormat="1" applyFont="1" applyFill="1" applyBorder="1" applyAlignment="1">
      <alignment horizontal="center" vertical="top"/>
    </xf>
    <xf numFmtId="4" fontId="32" fillId="35" borderId="57" xfId="0" applyNumberFormat="1" applyFont="1" applyFill="1" applyBorder="1" applyAlignment="1">
      <alignment horizontal="right" vertical="top"/>
    </xf>
    <xf numFmtId="4" fontId="32" fillId="35" borderId="34" xfId="0" applyNumberFormat="1" applyFont="1" applyFill="1" applyBorder="1" applyAlignment="1">
      <alignment horizontal="right" vertical="top"/>
    </xf>
    <xf numFmtId="0" fontId="32" fillId="42" borderId="41" xfId="0" applyFont="1" applyFill="1" applyBorder="1" applyAlignment="1">
      <alignment horizontal="left" vertical="top" wrapText="1"/>
    </xf>
    <xf numFmtId="49" fontId="32" fillId="42" borderId="34" xfId="0" applyNumberFormat="1" applyFont="1" applyFill="1" applyBorder="1" applyAlignment="1">
      <alignment horizontal="center" vertical="top"/>
    </xf>
    <xf numFmtId="4" fontId="32" fillId="42" borderId="57" xfId="0" applyNumberFormat="1" applyFont="1" applyFill="1" applyBorder="1" applyAlignment="1">
      <alignment horizontal="right" vertical="top"/>
    </xf>
    <xf numFmtId="4" fontId="32" fillId="42" borderId="34" xfId="0" applyNumberFormat="1" applyFont="1" applyFill="1" applyBorder="1" applyAlignment="1">
      <alignment horizontal="right" vertical="top"/>
    </xf>
    <xf numFmtId="0" fontId="33" fillId="35" borderId="41" xfId="0" applyFont="1" applyFill="1" applyBorder="1" applyAlignment="1">
      <alignment horizontal="left" vertical="top" wrapText="1"/>
    </xf>
    <xf numFmtId="49" fontId="33" fillId="0" borderId="34" xfId="0" applyNumberFormat="1" applyFont="1" applyBorder="1" applyAlignment="1">
      <alignment horizontal="center" vertical="top"/>
    </xf>
    <xf numFmtId="4" fontId="33" fillId="35" borderId="57" xfId="0" applyNumberFormat="1" applyFont="1" applyFill="1" applyBorder="1" applyAlignment="1">
      <alignment horizontal="right" vertical="top"/>
    </xf>
    <xf numFmtId="4" fontId="33" fillId="35" borderId="34" xfId="0" applyNumberFormat="1" applyFont="1" applyFill="1" applyBorder="1" applyAlignment="1">
      <alignment horizontal="right" vertical="top"/>
    </xf>
    <xf numFmtId="0" fontId="33" fillId="0" borderId="41" xfId="0" applyFont="1" applyBorder="1" applyAlignment="1">
      <alignment horizontal="left" vertical="top" wrapText="1"/>
    </xf>
    <xf numFmtId="4" fontId="33" fillId="0" borderId="57" xfId="0" applyNumberFormat="1" applyFont="1" applyFill="1" applyBorder="1" applyAlignment="1">
      <alignment horizontal="right" vertical="top"/>
    </xf>
    <xf numFmtId="2" fontId="31" fillId="0" borderId="34" xfId="0" applyNumberFormat="1" applyFont="1" applyBorder="1" applyAlignment="1">
      <alignment/>
    </xf>
    <xf numFmtId="4" fontId="33" fillId="44" borderId="57" xfId="0" applyNumberFormat="1" applyFont="1" applyFill="1" applyBorder="1" applyAlignment="1">
      <alignment horizontal="right" vertical="top"/>
    </xf>
    <xf numFmtId="4" fontId="33" fillId="44" borderId="34" xfId="0" applyNumberFormat="1" applyFont="1" applyFill="1" applyBorder="1" applyAlignment="1">
      <alignment horizontal="right" vertical="top"/>
    </xf>
    <xf numFmtId="49" fontId="32" fillId="0" borderId="34" xfId="0" applyNumberFormat="1" applyFont="1" applyBorder="1" applyAlignment="1">
      <alignment horizontal="center" vertical="top"/>
    </xf>
    <xf numFmtId="4" fontId="32" fillId="0" borderId="57" xfId="0" applyNumberFormat="1" applyFont="1" applyFill="1" applyBorder="1" applyAlignment="1">
      <alignment horizontal="right" vertical="top"/>
    </xf>
    <xf numFmtId="4" fontId="32" fillId="0" borderId="34" xfId="0" applyNumberFormat="1" applyFont="1" applyFill="1" applyBorder="1" applyAlignment="1">
      <alignment horizontal="right" vertical="top"/>
    </xf>
    <xf numFmtId="0" fontId="32" fillId="42" borderId="34" xfId="0" applyFont="1" applyFill="1" applyBorder="1" applyAlignment="1">
      <alignment horizontal="left" vertical="top" wrapText="1"/>
    </xf>
    <xf numFmtId="49" fontId="32" fillId="0" borderId="34" xfId="0" applyNumberFormat="1" applyFont="1" applyFill="1" applyBorder="1" applyAlignment="1">
      <alignment horizontal="center" vertical="top"/>
    </xf>
    <xf numFmtId="49" fontId="33" fillId="0" borderId="34" xfId="0" applyNumberFormat="1" applyFont="1" applyFill="1" applyBorder="1" applyAlignment="1">
      <alignment horizontal="center" vertical="top"/>
    </xf>
    <xf numFmtId="4" fontId="33" fillId="45" borderId="57" xfId="0" applyNumberFormat="1" applyFont="1" applyFill="1" applyBorder="1" applyAlignment="1">
      <alignment horizontal="right" vertical="top"/>
    </xf>
    <xf numFmtId="4" fontId="33" fillId="45" borderId="34" xfId="0" applyNumberFormat="1" applyFont="1" applyFill="1" applyBorder="1" applyAlignment="1">
      <alignment horizontal="right" vertical="top"/>
    </xf>
    <xf numFmtId="4" fontId="32" fillId="44" borderId="57" xfId="0" applyNumberFormat="1" applyFont="1" applyFill="1" applyBorder="1" applyAlignment="1">
      <alignment horizontal="right" vertical="top"/>
    </xf>
    <xf numFmtId="4" fontId="32" fillId="44" borderId="34" xfId="0" applyNumberFormat="1" applyFont="1" applyFill="1" applyBorder="1" applyAlignment="1">
      <alignment horizontal="right" vertical="top"/>
    </xf>
    <xf numFmtId="0" fontId="34" fillId="0" borderId="41" xfId="0" applyFont="1" applyBorder="1" applyAlignment="1">
      <alignment horizontal="left" vertical="top" wrapText="1"/>
    </xf>
    <xf numFmtId="49" fontId="34" fillId="0" borderId="34" xfId="0" applyNumberFormat="1" applyFont="1" applyBorder="1" applyAlignment="1">
      <alignment horizontal="center" vertical="top"/>
    </xf>
    <xf numFmtId="4" fontId="33" fillId="0" borderId="57" xfId="0" applyNumberFormat="1" applyFont="1" applyBorder="1" applyAlignment="1">
      <alignment horizontal="right" vertical="top"/>
    </xf>
    <xf numFmtId="4" fontId="33" fillId="0" borderId="34" xfId="0" applyNumberFormat="1" applyFont="1" applyBorder="1" applyAlignment="1">
      <alignment horizontal="right" vertical="top"/>
    </xf>
    <xf numFmtId="4" fontId="33" fillId="0" borderId="34" xfId="0" applyNumberFormat="1" applyFont="1" applyFill="1" applyBorder="1" applyAlignment="1">
      <alignment horizontal="right" vertical="top"/>
    </xf>
    <xf numFmtId="0" fontId="35" fillId="0" borderId="41" xfId="0" applyFont="1" applyBorder="1" applyAlignment="1">
      <alignment horizontal="left" vertical="top"/>
    </xf>
    <xf numFmtId="0" fontId="36" fillId="0" borderId="34" xfId="0" applyFont="1" applyBorder="1" applyAlignment="1">
      <alignment horizontal="centerContinuous"/>
    </xf>
    <xf numFmtId="4" fontId="36" fillId="42" borderId="34" xfId="0" applyNumberFormat="1" applyFont="1" applyFill="1" applyBorder="1" applyAlignment="1">
      <alignment horizontal="right"/>
    </xf>
    <xf numFmtId="4" fontId="36" fillId="42" borderId="57" xfId="0" applyNumberFormat="1" applyFont="1" applyFill="1" applyBorder="1" applyAlignment="1">
      <alignment horizontal="right"/>
    </xf>
    <xf numFmtId="4" fontId="36" fillId="34" borderId="34" xfId="0" applyNumberFormat="1" applyFont="1" applyFill="1" applyBorder="1" applyAlignment="1">
      <alignment horizontal="right"/>
    </xf>
    <xf numFmtId="4" fontId="36" fillId="34" borderId="57" xfId="0" applyNumberFormat="1" applyFont="1" applyFill="1" applyBorder="1" applyAlignment="1">
      <alignment horizontal="right"/>
    </xf>
    <xf numFmtId="1" fontId="36" fillId="0" borderId="34" xfId="0" applyNumberFormat="1" applyFont="1" applyBorder="1" applyAlignment="1">
      <alignment horizontal="center" vertical="center"/>
    </xf>
    <xf numFmtId="4" fontId="35" fillId="0" borderId="57" xfId="0" applyNumberFormat="1" applyFont="1" applyBorder="1" applyAlignment="1">
      <alignment horizontal="right"/>
    </xf>
    <xf numFmtId="4" fontId="35" fillId="0" borderId="34" xfId="0" applyNumberFormat="1" applyFont="1" applyBorder="1" applyAlignment="1">
      <alignment horizontal="right"/>
    </xf>
    <xf numFmtId="0" fontId="37" fillId="0" borderId="42" xfId="0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center" vertical="top"/>
    </xf>
    <xf numFmtId="4" fontId="37" fillId="0" borderId="58" xfId="0" applyNumberFormat="1" applyFont="1" applyBorder="1" applyAlignment="1">
      <alignment/>
    </xf>
    <xf numFmtId="0" fontId="31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31" fillId="0" borderId="0" xfId="0" applyFont="1" applyAlignment="1">
      <alignment horizontal="left" vertical="top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4" fontId="75" fillId="0" borderId="34" xfId="0" applyNumberFormat="1" applyFont="1" applyBorder="1" applyAlignment="1">
      <alignment horizontal="center"/>
    </xf>
    <xf numFmtId="4" fontId="0" fillId="40" borderId="54" xfId="0" applyNumberFormat="1" applyFont="1" applyFill="1" applyBorder="1" applyAlignment="1">
      <alignment horizontal="center"/>
    </xf>
    <xf numFmtId="4" fontId="0" fillId="4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3" fillId="0" borderId="60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узьмичи, Бюджет 2009г-2012, Прил. № 7, 8 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zoomScaleSheetLayoutView="100" zoomScalePageLayoutView="0" workbookViewId="0" topLeftCell="A2">
      <selection activeCell="D83" sqref="D83"/>
    </sheetView>
  </sheetViews>
  <sheetFormatPr defaultColWidth="9.00390625" defaultRowHeight="12.75"/>
  <cols>
    <col min="1" max="1" width="47.625" style="0" customWidth="1"/>
    <col min="2" max="2" width="22.375" style="0" customWidth="1"/>
    <col min="3" max="3" width="18.625" style="0" customWidth="1"/>
    <col min="4" max="4" width="17.75390625" style="0" customWidth="1"/>
    <col min="5" max="5" width="8.00390625" style="0" customWidth="1"/>
    <col min="7" max="7" width="15.875" style="0" customWidth="1"/>
    <col min="8" max="8" width="15.75390625" style="0" customWidth="1"/>
  </cols>
  <sheetData>
    <row r="1" ht="12.75" hidden="1"/>
    <row r="2" spans="1:8" ht="15.75">
      <c r="A2" s="246" t="s">
        <v>845</v>
      </c>
      <c r="B2" s="246"/>
      <c r="C2" s="246"/>
      <c r="D2" s="246"/>
      <c r="E2" s="246"/>
      <c r="F2" s="245"/>
      <c r="G2" s="8"/>
      <c r="H2" s="8"/>
    </row>
    <row r="3" spans="1:8" ht="16.5" thickBot="1">
      <c r="A3" s="246" t="s">
        <v>846</v>
      </c>
      <c r="B3" s="247"/>
      <c r="C3" s="247"/>
      <c r="D3" s="248"/>
      <c r="E3" s="246"/>
      <c r="F3" s="245"/>
      <c r="G3" s="8"/>
      <c r="H3" s="18" t="s">
        <v>374</v>
      </c>
    </row>
    <row r="4" spans="1:8" ht="15.75" thickBot="1">
      <c r="A4" s="249"/>
      <c r="B4" s="249"/>
      <c r="C4" s="249"/>
      <c r="D4" s="250"/>
      <c r="E4" s="250"/>
      <c r="F4" s="3"/>
      <c r="G4" s="6" t="s">
        <v>431</v>
      </c>
      <c r="H4" s="60" t="s">
        <v>19</v>
      </c>
    </row>
    <row r="5" spans="1:8" ht="12.75">
      <c r="A5" s="61"/>
      <c r="B5" s="61"/>
      <c r="C5" s="61"/>
      <c r="D5" s="61"/>
      <c r="E5" s="61"/>
      <c r="F5" s="61"/>
      <c r="G5" s="7" t="s">
        <v>426</v>
      </c>
      <c r="H5" s="9" t="s">
        <v>994</v>
      </c>
    </row>
    <row r="6" spans="1:8" ht="12.75">
      <c r="A6" s="7" t="s">
        <v>454</v>
      </c>
      <c r="B6" s="7"/>
      <c r="C6" s="243"/>
      <c r="D6" s="251" t="s">
        <v>815</v>
      </c>
      <c r="E6" s="244"/>
      <c r="F6" s="244"/>
      <c r="G6" s="7" t="s">
        <v>424</v>
      </c>
      <c r="H6" s="9" t="s">
        <v>624</v>
      </c>
    </row>
    <row r="7" spans="1:8" ht="12.75">
      <c r="A7" s="7" t="s">
        <v>455</v>
      </c>
      <c r="B7" s="7"/>
      <c r="C7" s="7"/>
      <c r="D7" s="6"/>
      <c r="E7" s="6"/>
      <c r="F7" s="6"/>
      <c r="G7" s="7"/>
      <c r="H7" s="10"/>
    </row>
    <row r="8" spans="1:8" ht="12.75">
      <c r="A8" s="7" t="s">
        <v>456</v>
      </c>
      <c r="B8" s="7" t="s">
        <v>995</v>
      </c>
      <c r="C8" s="7"/>
      <c r="D8" s="6"/>
      <c r="E8" s="6"/>
      <c r="F8" s="6"/>
      <c r="G8" s="7"/>
      <c r="H8" s="11"/>
    </row>
    <row r="9" spans="1:8" ht="13.5" thickBot="1">
      <c r="A9" s="7" t="s">
        <v>369</v>
      </c>
      <c r="B9" s="7"/>
      <c r="C9" s="7"/>
      <c r="D9" s="6"/>
      <c r="E9" s="6"/>
      <c r="F9" s="6"/>
      <c r="G9" s="7" t="s">
        <v>425</v>
      </c>
      <c r="H9" s="12"/>
    </row>
    <row r="10" spans="1:8" ht="12.75" customHeight="1" thickBot="1">
      <c r="A10" s="2"/>
      <c r="B10" s="22"/>
      <c r="C10" s="22" t="s">
        <v>443</v>
      </c>
      <c r="D10" s="6"/>
      <c r="E10" s="6"/>
      <c r="F10" s="6"/>
      <c r="G10" s="6"/>
      <c r="H10" s="6"/>
    </row>
    <row r="11" spans="1:8" ht="13.5" hidden="1" thickBot="1">
      <c r="A11" s="27"/>
      <c r="B11" s="27"/>
      <c r="C11" s="28"/>
      <c r="D11" s="29"/>
      <c r="E11" s="29"/>
      <c r="F11" s="29"/>
      <c r="G11" s="29"/>
      <c r="H11" s="29"/>
    </row>
    <row r="12" spans="1:8" ht="13.5" thickBot="1">
      <c r="A12" s="31"/>
      <c r="B12" s="33"/>
      <c r="C12" s="39" t="s">
        <v>379</v>
      </c>
      <c r="D12" s="35"/>
      <c r="E12" s="36" t="s">
        <v>380</v>
      </c>
      <c r="F12" s="37"/>
      <c r="G12" s="38"/>
      <c r="H12" s="39" t="s">
        <v>372</v>
      </c>
    </row>
    <row r="13" spans="1:8" ht="12.75">
      <c r="A13" s="40" t="s">
        <v>375</v>
      </c>
      <c r="B13" s="40"/>
      <c r="C13" s="41" t="s">
        <v>376</v>
      </c>
      <c r="D13" s="39" t="s">
        <v>432</v>
      </c>
      <c r="E13" s="74" t="s">
        <v>387</v>
      </c>
      <c r="F13" s="39" t="s">
        <v>390</v>
      </c>
      <c r="G13" s="14"/>
      <c r="H13" s="41" t="s">
        <v>373</v>
      </c>
    </row>
    <row r="14" spans="1:8" ht="12.75">
      <c r="A14" s="42"/>
      <c r="B14" s="40" t="s">
        <v>378</v>
      </c>
      <c r="C14" s="41" t="s">
        <v>396</v>
      </c>
      <c r="D14" s="41" t="s">
        <v>433</v>
      </c>
      <c r="E14" s="75" t="s">
        <v>388</v>
      </c>
      <c r="F14" s="41" t="s">
        <v>391</v>
      </c>
      <c r="G14" s="14" t="s">
        <v>392</v>
      </c>
      <c r="H14" s="41"/>
    </row>
    <row r="15" spans="1:8" ht="12.75">
      <c r="A15" s="42"/>
      <c r="B15" s="40"/>
      <c r="C15" s="41" t="s">
        <v>397</v>
      </c>
      <c r="D15" s="41" t="s">
        <v>434</v>
      </c>
      <c r="E15" s="75" t="s">
        <v>389</v>
      </c>
      <c r="F15" s="41"/>
      <c r="G15" s="14"/>
      <c r="H15" s="41"/>
    </row>
    <row r="16" spans="1:8" ht="12.75">
      <c r="A16" s="42"/>
      <c r="B16" s="40"/>
      <c r="C16" s="41" t="s">
        <v>398</v>
      </c>
      <c r="D16" s="41" t="s">
        <v>384</v>
      </c>
      <c r="E16" s="14"/>
      <c r="F16" s="41"/>
      <c r="G16" s="14"/>
      <c r="H16" s="41"/>
    </row>
    <row r="17" spans="1:8" ht="12.75">
      <c r="A17" s="42"/>
      <c r="B17" s="40"/>
      <c r="C17" s="41" t="s">
        <v>811</v>
      </c>
      <c r="D17" s="41" t="s">
        <v>385</v>
      </c>
      <c r="E17" s="14"/>
      <c r="F17" s="41"/>
      <c r="G17" s="14"/>
      <c r="H17" s="41"/>
    </row>
    <row r="18" spans="1:8" ht="9.75" customHeight="1" thickBot="1">
      <c r="A18" s="43"/>
      <c r="B18" s="44"/>
      <c r="C18" s="46"/>
      <c r="D18" s="46" t="s">
        <v>386</v>
      </c>
      <c r="E18" s="45"/>
      <c r="F18" s="46"/>
      <c r="G18" s="45"/>
      <c r="H18" s="46"/>
    </row>
    <row r="19" spans="1:8" ht="13.5" thickBot="1">
      <c r="A19" s="141">
        <v>1</v>
      </c>
      <c r="B19" s="141">
        <v>2</v>
      </c>
      <c r="C19" s="14" t="s">
        <v>793</v>
      </c>
      <c r="D19" s="39" t="s">
        <v>370</v>
      </c>
      <c r="E19" s="14" t="s">
        <v>371</v>
      </c>
      <c r="F19" s="39" t="s">
        <v>393</v>
      </c>
      <c r="G19" s="14" t="s">
        <v>394</v>
      </c>
      <c r="H19" s="41" t="s">
        <v>395</v>
      </c>
    </row>
    <row r="20" spans="1:8" ht="15.75" customHeight="1">
      <c r="A20" s="154" t="s">
        <v>703</v>
      </c>
      <c r="B20" s="155" t="s">
        <v>449</v>
      </c>
      <c r="C20" s="156">
        <f>C21+C27+C31+C42+C45+C60+C63+C58+C40+C56</f>
        <v>5591197</v>
      </c>
      <c r="D20" s="156">
        <f>D21+D27+D31+D42+D45+D60+D63+D58+D40+D56</f>
        <v>6100142.609999999</v>
      </c>
      <c r="E20" s="157"/>
      <c r="F20" s="157"/>
      <c r="G20" s="156">
        <f aca="true" t="shared" si="0" ref="G20:G92">D20</f>
        <v>6100142.609999999</v>
      </c>
      <c r="H20" s="158">
        <f aca="true" t="shared" si="1" ref="H20:H97">C20-G20</f>
        <v>-508945.6099999994</v>
      </c>
    </row>
    <row r="21" spans="1:8" ht="17.25" customHeight="1">
      <c r="A21" s="134" t="s">
        <v>458</v>
      </c>
      <c r="B21" s="64" t="s">
        <v>704</v>
      </c>
      <c r="C21" s="144">
        <f>C22</f>
        <v>4127781</v>
      </c>
      <c r="D21" s="144">
        <f>D22</f>
        <v>4605257.920000001</v>
      </c>
      <c r="E21" s="145"/>
      <c r="F21" s="145"/>
      <c r="G21" s="142">
        <f t="shared" si="0"/>
        <v>4605257.920000001</v>
      </c>
      <c r="H21" s="159">
        <f t="shared" si="1"/>
        <v>-477476.92000000086</v>
      </c>
    </row>
    <row r="22" spans="1:8" ht="20.25" customHeight="1">
      <c r="A22" s="135" t="s">
        <v>705</v>
      </c>
      <c r="B22" s="65" t="s">
        <v>459</v>
      </c>
      <c r="C22" s="146">
        <f>C23+C24+C25+C26</f>
        <v>4127781</v>
      </c>
      <c r="D22" s="146">
        <f>D23+D24+D25+D26</f>
        <v>4605257.920000001</v>
      </c>
      <c r="E22" s="145"/>
      <c r="F22" s="145"/>
      <c r="G22" s="147">
        <f t="shared" si="0"/>
        <v>4605257.920000001</v>
      </c>
      <c r="H22" s="160">
        <f t="shared" si="1"/>
        <v>-477476.92000000086</v>
      </c>
    </row>
    <row r="23" spans="1:8" ht="57" customHeight="1">
      <c r="A23" s="137" t="s">
        <v>795</v>
      </c>
      <c r="B23" s="68" t="s">
        <v>625</v>
      </c>
      <c r="C23" s="145">
        <v>4088780</v>
      </c>
      <c r="D23" s="145">
        <v>4600375.82</v>
      </c>
      <c r="E23" s="145"/>
      <c r="F23" s="145"/>
      <c r="G23" s="143">
        <f t="shared" si="0"/>
        <v>4600375.82</v>
      </c>
      <c r="H23" s="161">
        <f t="shared" si="1"/>
        <v>-511595.8200000003</v>
      </c>
    </row>
    <row r="24" spans="1:8" ht="80.25" customHeight="1">
      <c r="A24" s="137" t="s">
        <v>794</v>
      </c>
      <c r="B24" s="68" t="s">
        <v>460</v>
      </c>
      <c r="C24" s="145">
        <v>0</v>
      </c>
      <c r="D24" s="145"/>
      <c r="E24" s="145"/>
      <c r="F24" s="145"/>
      <c r="G24" s="143">
        <f t="shared" si="0"/>
        <v>0</v>
      </c>
      <c r="H24" s="161">
        <f t="shared" si="1"/>
        <v>0</v>
      </c>
    </row>
    <row r="25" spans="1:8" ht="36" customHeight="1">
      <c r="A25" s="136" t="s">
        <v>796</v>
      </c>
      <c r="B25" s="66" t="s">
        <v>797</v>
      </c>
      <c r="C25" s="148">
        <v>10001</v>
      </c>
      <c r="D25" s="148">
        <v>-23491.3</v>
      </c>
      <c r="E25" s="148"/>
      <c r="F25" s="148"/>
      <c r="G25" s="149">
        <f t="shared" si="0"/>
        <v>-23491.3</v>
      </c>
      <c r="H25" s="161">
        <f t="shared" si="1"/>
        <v>33492.3</v>
      </c>
    </row>
    <row r="26" spans="1:8" ht="70.5" customHeight="1">
      <c r="A26" s="136" t="s">
        <v>798</v>
      </c>
      <c r="B26" s="66" t="s">
        <v>626</v>
      </c>
      <c r="C26" s="148">
        <v>29000</v>
      </c>
      <c r="D26" s="148">
        <v>28373.4</v>
      </c>
      <c r="E26" s="148"/>
      <c r="F26" s="148"/>
      <c r="G26" s="149">
        <f t="shared" si="0"/>
        <v>28373.4</v>
      </c>
      <c r="H26" s="161">
        <f t="shared" si="1"/>
        <v>626.5999999999985</v>
      </c>
    </row>
    <row r="27" spans="1:8" ht="18.75" customHeight="1">
      <c r="A27" s="134" t="s">
        <v>706</v>
      </c>
      <c r="B27" s="64" t="s">
        <v>461</v>
      </c>
      <c r="C27" s="144">
        <f>C28</f>
        <v>231431</v>
      </c>
      <c r="D27" s="144">
        <f>D28</f>
        <v>233296.95</v>
      </c>
      <c r="E27" s="145"/>
      <c r="F27" s="145"/>
      <c r="G27" s="142">
        <f t="shared" si="0"/>
        <v>233296.95</v>
      </c>
      <c r="H27" s="159">
        <f t="shared" si="1"/>
        <v>-1865.9500000000116</v>
      </c>
    </row>
    <row r="28" spans="1:8" ht="17.25" customHeight="1">
      <c r="A28" s="138" t="s">
        <v>707</v>
      </c>
      <c r="B28" s="67" t="s">
        <v>450</v>
      </c>
      <c r="C28" s="150">
        <f>C29+C30</f>
        <v>231431</v>
      </c>
      <c r="D28" s="150">
        <f>D29+D30</f>
        <v>233296.95</v>
      </c>
      <c r="E28" s="148"/>
      <c r="F28" s="148"/>
      <c r="G28" s="151">
        <f t="shared" si="0"/>
        <v>233296.95</v>
      </c>
      <c r="H28" s="163">
        <f t="shared" si="1"/>
        <v>-1865.9500000000116</v>
      </c>
    </row>
    <row r="29" spans="1:8" ht="17.25" customHeight="1">
      <c r="A29" s="136" t="s">
        <v>707</v>
      </c>
      <c r="B29" s="66" t="s">
        <v>799</v>
      </c>
      <c r="C29" s="148">
        <v>8912</v>
      </c>
      <c r="D29" s="148">
        <v>9020.78</v>
      </c>
      <c r="E29" s="148"/>
      <c r="F29" s="148"/>
      <c r="G29" s="153">
        <f t="shared" si="0"/>
        <v>9020.78</v>
      </c>
      <c r="H29" s="168">
        <f t="shared" si="1"/>
        <v>-108.78000000000065</v>
      </c>
    </row>
    <row r="30" spans="1:8" ht="26.25" customHeight="1">
      <c r="A30" s="136" t="s">
        <v>801</v>
      </c>
      <c r="B30" s="66" t="s">
        <v>800</v>
      </c>
      <c r="C30" s="148">
        <v>222519</v>
      </c>
      <c r="D30" s="148">
        <v>224276.17</v>
      </c>
      <c r="E30" s="148"/>
      <c r="F30" s="148"/>
      <c r="G30" s="153">
        <f t="shared" si="0"/>
        <v>224276.17</v>
      </c>
      <c r="H30" s="168">
        <f t="shared" si="1"/>
        <v>-1757.1700000000128</v>
      </c>
    </row>
    <row r="31" spans="1:8" ht="21" customHeight="1">
      <c r="A31" s="134" t="s">
        <v>462</v>
      </c>
      <c r="B31" s="64" t="s">
        <v>463</v>
      </c>
      <c r="C31" s="144">
        <f>C32+C35</f>
        <v>252389</v>
      </c>
      <c r="D31" s="144">
        <f>D32+D35</f>
        <v>280630.56</v>
      </c>
      <c r="E31" s="145"/>
      <c r="F31" s="145"/>
      <c r="G31" s="142">
        <f t="shared" si="0"/>
        <v>280630.56</v>
      </c>
      <c r="H31" s="159">
        <f t="shared" si="1"/>
        <v>-28241.559999999998</v>
      </c>
    </row>
    <row r="32" spans="1:8" ht="15.75" customHeight="1">
      <c r="A32" s="135" t="s">
        <v>464</v>
      </c>
      <c r="B32" s="65" t="s">
        <v>465</v>
      </c>
      <c r="C32" s="146">
        <f>C33</f>
        <v>35263</v>
      </c>
      <c r="D32" s="146">
        <f>D33</f>
        <v>34692.11</v>
      </c>
      <c r="E32" s="145"/>
      <c r="F32" s="145"/>
      <c r="G32" s="147">
        <f t="shared" si="0"/>
        <v>34692.11</v>
      </c>
      <c r="H32" s="160">
        <f t="shared" si="1"/>
        <v>570.8899999999994</v>
      </c>
    </row>
    <row r="33" spans="1:8" ht="34.5" customHeight="1">
      <c r="A33" s="136" t="s">
        <v>711</v>
      </c>
      <c r="B33" s="66" t="s">
        <v>466</v>
      </c>
      <c r="C33" s="148">
        <v>35263</v>
      </c>
      <c r="D33" s="148">
        <v>34692.11</v>
      </c>
      <c r="E33" s="148"/>
      <c r="F33" s="148"/>
      <c r="G33" s="149">
        <f t="shared" si="0"/>
        <v>34692.11</v>
      </c>
      <c r="H33" s="161">
        <f t="shared" si="1"/>
        <v>570.8899999999994</v>
      </c>
    </row>
    <row r="34" spans="1:8" ht="33" customHeight="1" hidden="1">
      <c r="A34" s="136"/>
      <c r="B34" s="66"/>
      <c r="C34" s="148"/>
      <c r="D34" s="148"/>
      <c r="E34" s="148"/>
      <c r="F34" s="148"/>
      <c r="G34" s="149"/>
      <c r="H34" s="161"/>
    </row>
    <row r="35" spans="1:8" ht="17.25" customHeight="1">
      <c r="A35" s="135" t="s">
        <v>467</v>
      </c>
      <c r="B35" s="65" t="s">
        <v>468</v>
      </c>
      <c r="C35" s="146">
        <f>C36+C38</f>
        <v>217126</v>
      </c>
      <c r="D35" s="146">
        <f>D36+D38</f>
        <v>245938.45</v>
      </c>
      <c r="E35" s="145"/>
      <c r="F35" s="145"/>
      <c r="G35" s="147">
        <f t="shared" si="0"/>
        <v>245938.45</v>
      </c>
      <c r="H35" s="160">
        <f t="shared" si="1"/>
        <v>-28812.45000000001</v>
      </c>
    </row>
    <row r="36" spans="1:8" ht="32.25" customHeight="1">
      <c r="A36" s="138" t="s">
        <v>712</v>
      </c>
      <c r="B36" s="67" t="s">
        <v>627</v>
      </c>
      <c r="C36" s="150">
        <f>C37</f>
        <v>205126</v>
      </c>
      <c r="D36" s="150">
        <f>D37</f>
        <v>231902.06</v>
      </c>
      <c r="E36" s="145"/>
      <c r="F36" s="145"/>
      <c r="G36" s="151">
        <f t="shared" si="0"/>
        <v>231902.06</v>
      </c>
      <c r="H36" s="163">
        <f t="shared" si="1"/>
        <v>-26776.059999999998</v>
      </c>
    </row>
    <row r="37" spans="1:8" ht="47.25" customHeight="1">
      <c r="A37" s="137" t="s">
        <v>713</v>
      </c>
      <c r="B37" s="68" t="s">
        <v>628</v>
      </c>
      <c r="C37" s="145">
        <v>205126</v>
      </c>
      <c r="D37" s="145">
        <v>231902.06</v>
      </c>
      <c r="E37" s="145"/>
      <c r="F37" s="145"/>
      <c r="G37" s="143">
        <f t="shared" si="0"/>
        <v>231902.06</v>
      </c>
      <c r="H37" s="161">
        <f t="shared" si="1"/>
        <v>-26776.059999999998</v>
      </c>
    </row>
    <row r="38" spans="1:8" ht="33.75" customHeight="1">
      <c r="A38" s="138" t="s">
        <v>714</v>
      </c>
      <c r="B38" s="67" t="s">
        <v>629</v>
      </c>
      <c r="C38" s="150">
        <f>C39</f>
        <v>12000</v>
      </c>
      <c r="D38" s="150">
        <f>D39</f>
        <v>14036.39</v>
      </c>
      <c r="E38" s="145"/>
      <c r="F38" s="145"/>
      <c r="G38" s="151">
        <f t="shared" si="0"/>
        <v>14036.39</v>
      </c>
      <c r="H38" s="163">
        <f t="shared" si="1"/>
        <v>-2036.3899999999994</v>
      </c>
    </row>
    <row r="39" spans="1:8" ht="44.25" customHeight="1">
      <c r="A39" s="137" t="s">
        <v>715</v>
      </c>
      <c r="B39" s="68" t="s">
        <v>630</v>
      </c>
      <c r="C39" s="145">
        <v>12000</v>
      </c>
      <c r="D39" s="145">
        <v>14036.39</v>
      </c>
      <c r="E39" s="145"/>
      <c r="F39" s="145"/>
      <c r="G39" s="143">
        <f t="shared" si="0"/>
        <v>14036.39</v>
      </c>
      <c r="H39" s="161">
        <f t="shared" si="1"/>
        <v>-2036.3899999999994</v>
      </c>
    </row>
    <row r="40" spans="1:8" ht="16.5" customHeight="1">
      <c r="A40" s="134" t="s">
        <v>173</v>
      </c>
      <c r="B40" s="64" t="s">
        <v>174</v>
      </c>
      <c r="C40" s="144">
        <f>C41</f>
        <v>31000</v>
      </c>
      <c r="D40" s="144">
        <f>D41</f>
        <v>32310</v>
      </c>
      <c r="E40" s="145"/>
      <c r="F40" s="145"/>
      <c r="G40" s="142">
        <f t="shared" si="0"/>
        <v>32310</v>
      </c>
      <c r="H40" s="159">
        <f t="shared" si="1"/>
        <v>-1310</v>
      </c>
    </row>
    <row r="41" spans="1:8" ht="58.5" customHeight="1">
      <c r="A41" s="164" t="s">
        <v>175</v>
      </c>
      <c r="B41" s="68" t="s">
        <v>993</v>
      </c>
      <c r="C41" s="145">
        <v>31000</v>
      </c>
      <c r="D41" s="145">
        <v>32310</v>
      </c>
      <c r="E41" s="145"/>
      <c r="F41" s="145"/>
      <c r="G41" s="143">
        <f t="shared" si="0"/>
        <v>32310</v>
      </c>
      <c r="H41" s="161">
        <f t="shared" si="1"/>
        <v>-1310</v>
      </c>
    </row>
    <row r="42" spans="1:8" ht="24" customHeight="1">
      <c r="A42" s="134" t="s">
        <v>716</v>
      </c>
      <c r="B42" s="64" t="s">
        <v>469</v>
      </c>
      <c r="C42" s="144">
        <f>C43</f>
        <v>171</v>
      </c>
      <c r="D42" s="144">
        <f>D43</f>
        <v>346.51</v>
      </c>
      <c r="E42" s="145"/>
      <c r="F42" s="145"/>
      <c r="G42" s="142">
        <f t="shared" si="0"/>
        <v>346.51</v>
      </c>
      <c r="H42" s="159">
        <f t="shared" si="1"/>
        <v>-175.51</v>
      </c>
    </row>
    <row r="43" spans="1:8" ht="15.75" customHeight="1">
      <c r="A43" s="135" t="s">
        <v>462</v>
      </c>
      <c r="B43" s="65" t="s">
        <v>470</v>
      </c>
      <c r="C43" s="146">
        <f>C44</f>
        <v>171</v>
      </c>
      <c r="D43" s="146">
        <f>D44</f>
        <v>346.51</v>
      </c>
      <c r="E43" s="145"/>
      <c r="F43" s="145"/>
      <c r="G43" s="147">
        <f t="shared" si="0"/>
        <v>346.51</v>
      </c>
      <c r="H43" s="160">
        <f t="shared" si="1"/>
        <v>-175.51</v>
      </c>
    </row>
    <row r="44" spans="1:8" ht="24.75" customHeight="1">
      <c r="A44" s="136" t="s">
        <v>717</v>
      </c>
      <c r="B44" s="66" t="s">
        <v>802</v>
      </c>
      <c r="C44" s="148">
        <v>171</v>
      </c>
      <c r="D44" s="148">
        <v>346.51</v>
      </c>
      <c r="E44" s="148"/>
      <c r="F44" s="148"/>
      <c r="G44" s="149">
        <f t="shared" si="0"/>
        <v>346.51</v>
      </c>
      <c r="H44" s="161">
        <f t="shared" si="1"/>
        <v>-175.51</v>
      </c>
    </row>
    <row r="45" spans="1:8" ht="23.25" customHeight="1">
      <c r="A45" s="134" t="s">
        <v>718</v>
      </c>
      <c r="B45" s="64" t="s">
        <v>451</v>
      </c>
      <c r="C45" s="144">
        <f>C46</f>
        <v>285000</v>
      </c>
      <c r="D45" s="144">
        <f>D46</f>
        <v>284884.17</v>
      </c>
      <c r="E45" s="145"/>
      <c r="F45" s="145"/>
      <c r="G45" s="142">
        <f t="shared" si="0"/>
        <v>284884.17</v>
      </c>
      <c r="H45" s="159">
        <f t="shared" si="1"/>
        <v>115.8300000000163</v>
      </c>
    </row>
    <row r="46" spans="1:8" ht="68.25" customHeight="1">
      <c r="A46" s="165" t="s">
        <v>262</v>
      </c>
      <c r="B46" s="65" t="s">
        <v>471</v>
      </c>
      <c r="C46" s="146">
        <f>C49+C55+C47</f>
        <v>285000</v>
      </c>
      <c r="D46" s="146">
        <f>D49+D55+D47</f>
        <v>284884.17</v>
      </c>
      <c r="E46" s="145"/>
      <c r="F46" s="145"/>
      <c r="G46" s="147">
        <f t="shared" si="0"/>
        <v>284884.17</v>
      </c>
      <c r="H46" s="160">
        <f t="shared" si="1"/>
        <v>115.8300000000163</v>
      </c>
    </row>
    <row r="47" spans="1:8" ht="48.75" customHeight="1">
      <c r="A47" s="166" t="s">
        <v>167</v>
      </c>
      <c r="B47" s="67" t="s">
        <v>472</v>
      </c>
      <c r="C47" s="150">
        <f>C48+C50</f>
        <v>200000</v>
      </c>
      <c r="D47" s="150">
        <f>D48+D50</f>
        <v>203592.53</v>
      </c>
      <c r="E47" s="145"/>
      <c r="F47" s="145"/>
      <c r="G47" s="151">
        <f t="shared" si="0"/>
        <v>203592.53</v>
      </c>
      <c r="H47" s="163">
        <f t="shared" si="1"/>
        <v>-3592.529999999999</v>
      </c>
    </row>
    <row r="48" spans="1:8" ht="57.75" customHeight="1">
      <c r="A48" s="167" t="s">
        <v>263</v>
      </c>
      <c r="B48" s="68" t="s">
        <v>803</v>
      </c>
      <c r="C48" s="152">
        <v>200000</v>
      </c>
      <c r="D48" s="152">
        <v>203592.53</v>
      </c>
      <c r="E48" s="152"/>
      <c r="F48" s="152"/>
      <c r="G48" s="153">
        <f t="shared" si="0"/>
        <v>203592.53</v>
      </c>
      <c r="H48" s="168">
        <f t="shared" si="1"/>
        <v>-3592.529999999999</v>
      </c>
    </row>
    <row r="49" spans="1:8" ht="1.5" customHeight="1">
      <c r="A49" s="137" t="s">
        <v>264</v>
      </c>
      <c r="B49" s="68" t="s">
        <v>719</v>
      </c>
      <c r="C49" s="145"/>
      <c r="D49" s="145"/>
      <c r="E49" s="145"/>
      <c r="F49" s="145"/>
      <c r="G49" s="143">
        <f t="shared" si="0"/>
        <v>0</v>
      </c>
      <c r="H49" s="161">
        <f t="shared" si="1"/>
        <v>0</v>
      </c>
    </row>
    <row r="50" spans="1:8" ht="54.75" customHeight="1" hidden="1">
      <c r="A50" s="138" t="s">
        <v>720</v>
      </c>
      <c r="B50" s="67" t="s">
        <v>721</v>
      </c>
      <c r="C50" s="150">
        <f>C51</f>
        <v>0</v>
      </c>
      <c r="D50" s="150">
        <f>D51</f>
        <v>0</v>
      </c>
      <c r="E50" s="148"/>
      <c r="F50" s="148"/>
      <c r="G50" s="151">
        <f t="shared" si="0"/>
        <v>0</v>
      </c>
      <c r="H50" s="163">
        <f t="shared" si="1"/>
        <v>0</v>
      </c>
    </row>
    <row r="51" spans="1:8" ht="54.75" customHeight="1" hidden="1">
      <c r="A51" s="137" t="s">
        <v>722</v>
      </c>
      <c r="B51" s="68" t="s">
        <v>473</v>
      </c>
      <c r="C51" s="145"/>
      <c r="D51" s="145"/>
      <c r="E51" s="145"/>
      <c r="F51" s="145"/>
      <c r="G51" s="143">
        <f t="shared" si="0"/>
        <v>0</v>
      </c>
      <c r="H51" s="161">
        <f t="shared" si="1"/>
        <v>0</v>
      </c>
    </row>
    <row r="52" spans="1:8" ht="42.75" customHeight="1" hidden="1">
      <c r="A52" s="138" t="s">
        <v>723</v>
      </c>
      <c r="B52" s="67" t="s">
        <v>474</v>
      </c>
      <c r="C52" s="150">
        <f>C53</f>
        <v>0</v>
      </c>
      <c r="D52" s="150">
        <f>D53</f>
        <v>0</v>
      </c>
      <c r="E52" s="145"/>
      <c r="F52" s="145"/>
      <c r="G52" s="151">
        <f t="shared" si="0"/>
        <v>0</v>
      </c>
      <c r="H52" s="163">
        <f t="shared" si="1"/>
        <v>0</v>
      </c>
    </row>
    <row r="53" spans="1:8" ht="33" customHeight="1" hidden="1">
      <c r="A53" s="137" t="s">
        <v>724</v>
      </c>
      <c r="B53" s="68" t="s">
        <v>475</v>
      </c>
      <c r="C53" s="145"/>
      <c r="D53" s="145"/>
      <c r="E53" s="145"/>
      <c r="F53" s="145"/>
      <c r="G53" s="143">
        <f t="shared" si="0"/>
        <v>0</v>
      </c>
      <c r="H53" s="159">
        <f t="shared" si="1"/>
        <v>0</v>
      </c>
    </row>
    <row r="54" spans="1:8" ht="35.25" customHeight="1">
      <c r="A54" s="138" t="s">
        <v>265</v>
      </c>
      <c r="B54" s="67" t="s">
        <v>476</v>
      </c>
      <c r="C54" s="150">
        <f>C55</f>
        <v>85000</v>
      </c>
      <c r="D54" s="150">
        <f>D55</f>
        <v>81291.64</v>
      </c>
      <c r="E54" s="145"/>
      <c r="F54" s="145"/>
      <c r="G54" s="151">
        <f t="shared" si="0"/>
        <v>81291.64</v>
      </c>
      <c r="H54" s="163">
        <f t="shared" si="1"/>
        <v>3708.3600000000006</v>
      </c>
    </row>
    <row r="55" spans="1:8" ht="37.5" customHeight="1">
      <c r="A55" s="137" t="s">
        <v>725</v>
      </c>
      <c r="B55" s="68" t="s">
        <v>477</v>
      </c>
      <c r="C55" s="145">
        <v>85000</v>
      </c>
      <c r="D55" s="145">
        <v>81291.64</v>
      </c>
      <c r="E55" s="145"/>
      <c r="F55" s="145"/>
      <c r="G55" s="143">
        <f t="shared" si="0"/>
        <v>81291.64</v>
      </c>
      <c r="H55" s="161">
        <f t="shared" si="1"/>
        <v>3708.3600000000006</v>
      </c>
    </row>
    <row r="56" spans="1:8" ht="15.75" customHeight="1">
      <c r="A56" s="237" t="s">
        <v>0</v>
      </c>
      <c r="B56" s="240" t="s">
        <v>805</v>
      </c>
      <c r="C56" s="236">
        <f>C57</f>
        <v>58391</v>
      </c>
      <c r="D56" s="144">
        <f>D57</f>
        <v>58391.39</v>
      </c>
      <c r="E56" s="145"/>
      <c r="F56" s="145"/>
      <c r="G56" s="142">
        <f>D56</f>
        <v>58391.39</v>
      </c>
      <c r="H56" s="159">
        <f>C56-G56</f>
        <v>-0.3899999999994179</v>
      </c>
    </row>
    <row r="57" spans="1:8" ht="25.5" customHeight="1">
      <c r="A57" s="238" t="s">
        <v>1</v>
      </c>
      <c r="B57" s="241" t="s">
        <v>2</v>
      </c>
      <c r="C57" s="145">
        <v>58391</v>
      </c>
      <c r="D57" s="145">
        <v>58391.39</v>
      </c>
      <c r="E57" s="145"/>
      <c r="F57" s="145"/>
      <c r="G57" s="143">
        <f>D57</f>
        <v>58391.39</v>
      </c>
      <c r="H57" s="161">
        <f>C57-G57</f>
        <v>-0.3899999999994179</v>
      </c>
    </row>
    <row r="58" spans="1:8" ht="23.25" customHeight="1">
      <c r="A58" s="239" t="s">
        <v>3</v>
      </c>
      <c r="B58" s="76" t="s">
        <v>324</v>
      </c>
      <c r="C58" s="144">
        <f>C59</f>
        <v>1200</v>
      </c>
      <c r="D58" s="144">
        <f>D59</f>
        <v>1191.67</v>
      </c>
      <c r="E58" s="145"/>
      <c r="F58" s="145"/>
      <c r="G58" s="142">
        <f t="shared" si="0"/>
        <v>1191.67</v>
      </c>
      <c r="H58" s="159">
        <f t="shared" si="1"/>
        <v>8.329999999999927</v>
      </c>
    </row>
    <row r="59" spans="1:8" ht="34.5" customHeight="1">
      <c r="A59" s="164" t="s">
        <v>169</v>
      </c>
      <c r="B59" s="66" t="s">
        <v>804</v>
      </c>
      <c r="C59" s="145">
        <v>1200</v>
      </c>
      <c r="D59" s="145">
        <v>1191.67</v>
      </c>
      <c r="E59" s="145"/>
      <c r="F59" s="145"/>
      <c r="G59" s="143">
        <f t="shared" si="0"/>
        <v>1191.67</v>
      </c>
      <c r="H59" s="161">
        <f t="shared" si="1"/>
        <v>8.329999999999927</v>
      </c>
    </row>
    <row r="60" spans="1:8" ht="21.75" customHeight="1">
      <c r="A60" s="134" t="s">
        <v>726</v>
      </c>
      <c r="B60" s="64" t="s">
        <v>727</v>
      </c>
      <c r="C60" s="144">
        <f>C61</f>
        <v>579941</v>
      </c>
      <c r="D60" s="144">
        <f>D61</f>
        <v>579940.6</v>
      </c>
      <c r="E60" s="145"/>
      <c r="F60" s="145"/>
      <c r="G60" s="142">
        <f t="shared" si="0"/>
        <v>579940.6</v>
      </c>
      <c r="H60" s="159">
        <f t="shared" si="1"/>
        <v>0.40000000002328306</v>
      </c>
    </row>
    <row r="61" spans="1:8" ht="0.75" customHeight="1">
      <c r="A61" s="135" t="s">
        <v>728</v>
      </c>
      <c r="B61" s="65" t="s">
        <v>729</v>
      </c>
      <c r="C61" s="146">
        <f>C62</f>
        <v>579941</v>
      </c>
      <c r="D61" s="146">
        <f>D62</f>
        <v>579940.6</v>
      </c>
      <c r="E61" s="145"/>
      <c r="F61" s="145"/>
      <c r="G61" s="147">
        <f t="shared" si="0"/>
        <v>579940.6</v>
      </c>
      <c r="H61" s="160">
        <f t="shared" si="1"/>
        <v>0.40000000002328306</v>
      </c>
    </row>
    <row r="62" spans="1:8" ht="34.5" customHeight="1">
      <c r="A62" s="136" t="s">
        <v>730</v>
      </c>
      <c r="B62" s="66" t="s">
        <v>7</v>
      </c>
      <c r="C62" s="148">
        <v>579941</v>
      </c>
      <c r="D62" s="148">
        <v>579940.6</v>
      </c>
      <c r="E62" s="148"/>
      <c r="F62" s="148"/>
      <c r="G62" s="149">
        <f t="shared" si="0"/>
        <v>579940.6</v>
      </c>
      <c r="H62" s="161">
        <f t="shared" si="1"/>
        <v>0.40000000002328306</v>
      </c>
    </row>
    <row r="63" spans="1:8" ht="18.75" customHeight="1">
      <c r="A63" s="134" t="s">
        <v>8</v>
      </c>
      <c r="B63" s="64" t="s">
        <v>631</v>
      </c>
      <c r="C63" s="144">
        <f>C64+C66+C68</f>
        <v>23893</v>
      </c>
      <c r="D63" s="144">
        <f>D64+D66+D68</f>
        <v>23892.84</v>
      </c>
      <c r="E63" s="145"/>
      <c r="F63" s="145"/>
      <c r="G63" s="142">
        <f t="shared" si="0"/>
        <v>23892.84</v>
      </c>
      <c r="H63" s="159">
        <f t="shared" si="1"/>
        <v>0.15999999999985448</v>
      </c>
    </row>
    <row r="64" spans="1:8" ht="20.25" customHeight="1">
      <c r="A64" s="135" t="s">
        <v>632</v>
      </c>
      <c r="B64" s="65" t="s">
        <v>633</v>
      </c>
      <c r="C64" s="146">
        <f>C65</f>
        <v>0</v>
      </c>
      <c r="D64" s="146">
        <f>D65</f>
        <v>0</v>
      </c>
      <c r="E64" s="145"/>
      <c r="F64" s="145"/>
      <c r="G64" s="147">
        <f t="shared" si="0"/>
        <v>0</v>
      </c>
      <c r="H64" s="160">
        <f t="shared" si="1"/>
        <v>0</v>
      </c>
    </row>
    <row r="65" spans="1:8" ht="21.75" customHeight="1">
      <c r="A65" s="136" t="s">
        <v>9</v>
      </c>
      <c r="B65" s="66" t="s">
        <v>634</v>
      </c>
      <c r="C65" s="148"/>
      <c r="D65" s="148"/>
      <c r="E65" s="148"/>
      <c r="F65" s="148"/>
      <c r="G65" s="147">
        <f t="shared" si="0"/>
        <v>0</v>
      </c>
      <c r="H65" s="161">
        <f t="shared" si="1"/>
        <v>0</v>
      </c>
    </row>
    <row r="66" spans="1:8" ht="33" customHeight="1" hidden="1">
      <c r="A66" s="135" t="s">
        <v>10</v>
      </c>
      <c r="B66" s="65" t="s">
        <v>11</v>
      </c>
      <c r="C66" s="146">
        <f>C67</f>
        <v>0</v>
      </c>
      <c r="D66" s="146">
        <f>D67</f>
        <v>0</v>
      </c>
      <c r="E66" s="145"/>
      <c r="F66" s="145"/>
      <c r="G66" s="147">
        <f t="shared" si="0"/>
        <v>0</v>
      </c>
      <c r="H66" s="161">
        <f t="shared" si="1"/>
        <v>0</v>
      </c>
    </row>
    <row r="67" spans="1:8" ht="25.5" customHeight="1" hidden="1">
      <c r="A67" s="136" t="s">
        <v>12</v>
      </c>
      <c r="B67" s="66" t="s">
        <v>13</v>
      </c>
      <c r="C67" s="148"/>
      <c r="D67" s="148"/>
      <c r="E67" s="148"/>
      <c r="F67" s="148"/>
      <c r="G67" s="147">
        <f t="shared" si="0"/>
        <v>0</v>
      </c>
      <c r="H67" s="161">
        <f t="shared" si="1"/>
        <v>0</v>
      </c>
    </row>
    <row r="68" spans="1:8" ht="25.5" customHeight="1">
      <c r="A68" s="135" t="s">
        <v>4</v>
      </c>
      <c r="B68" s="65" t="s">
        <v>5</v>
      </c>
      <c r="C68" s="146">
        <f>C69</f>
        <v>23893</v>
      </c>
      <c r="D68" s="146">
        <f>D69</f>
        <v>23892.84</v>
      </c>
      <c r="E68" s="148"/>
      <c r="F68" s="148"/>
      <c r="G68" s="147">
        <f t="shared" si="0"/>
        <v>23892.84</v>
      </c>
      <c r="H68" s="161">
        <f t="shared" si="1"/>
        <v>0.15999999999985448</v>
      </c>
    </row>
    <row r="69" spans="1:8" ht="17.25" customHeight="1">
      <c r="A69" s="136" t="s">
        <v>813</v>
      </c>
      <c r="B69" s="66" t="s">
        <v>6</v>
      </c>
      <c r="C69" s="148">
        <v>23893</v>
      </c>
      <c r="D69" s="148">
        <v>23892.84</v>
      </c>
      <c r="E69" s="148"/>
      <c r="F69" s="148"/>
      <c r="G69" s="147">
        <f t="shared" si="0"/>
        <v>23892.84</v>
      </c>
      <c r="H69" s="161">
        <f t="shared" si="1"/>
        <v>0.15999999999985448</v>
      </c>
    </row>
    <row r="70" spans="1:8" ht="18.75" customHeight="1">
      <c r="A70" s="134" t="s">
        <v>478</v>
      </c>
      <c r="B70" s="64" t="s">
        <v>479</v>
      </c>
      <c r="C70" s="144">
        <f>C74+C71</f>
        <v>7322300</v>
      </c>
      <c r="D70" s="144">
        <f>D74+D71</f>
        <v>6517850</v>
      </c>
      <c r="E70" s="145"/>
      <c r="F70" s="145"/>
      <c r="G70" s="142">
        <f t="shared" si="0"/>
        <v>6517850</v>
      </c>
      <c r="H70" s="159">
        <f t="shared" si="1"/>
        <v>804450</v>
      </c>
    </row>
    <row r="71" spans="1:8" ht="24" customHeight="1" hidden="1">
      <c r="A71" s="134" t="s">
        <v>367</v>
      </c>
      <c r="B71" s="64" t="s">
        <v>789</v>
      </c>
      <c r="C71" s="144">
        <f>C72</f>
        <v>0</v>
      </c>
      <c r="D71" s="144">
        <f>D72</f>
        <v>0</v>
      </c>
      <c r="E71" s="145"/>
      <c r="F71" s="145"/>
      <c r="G71" s="142">
        <f>D71</f>
        <v>0</v>
      </c>
      <c r="H71" s="159">
        <f>C71-G71</f>
        <v>0</v>
      </c>
    </row>
    <row r="72" spans="1:8" ht="33.75" customHeight="1" hidden="1">
      <c r="A72" s="135" t="s">
        <v>367</v>
      </c>
      <c r="B72" s="65" t="s">
        <v>788</v>
      </c>
      <c r="C72" s="146">
        <f>C73</f>
        <v>0</v>
      </c>
      <c r="D72" s="146">
        <f>D73</f>
        <v>0</v>
      </c>
      <c r="E72" s="145"/>
      <c r="F72" s="145"/>
      <c r="G72" s="147">
        <f>D72</f>
        <v>0</v>
      </c>
      <c r="H72" s="160">
        <f>C72-G72</f>
        <v>0</v>
      </c>
    </row>
    <row r="73" spans="1:8" ht="33.75" customHeight="1" hidden="1">
      <c r="A73" s="136" t="s">
        <v>368</v>
      </c>
      <c r="B73" s="66" t="s">
        <v>787</v>
      </c>
      <c r="C73" s="148"/>
      <c r="D73" s="148"/>
      <c r="E73" s="148"/>
      <c r="F73" s="148"/>
      <c r="G73" s="149">
        <f>D73</f>
        <v>0</v>
      </c>
      <c r="H73" s="161">
        <f>C73-G73</f>
        <v>0</v>
      </c>
    </row>
    <row r="74" spans="1:8" ht="21.75" customHeight="1">
      <c r="A74" s="134" t="s">
        <v>480</v>
      </c>
      <c r="B74" s="64" t="s">
        <v>452</v>
      </c>
      <c r="C74" s="144">
        <f>C75+C85+C80+C92</f>
        <v>7322300</v>
      </c>
      <c r="D74" s="144">
        <f>D75+D85+D80+D92</f>
        <v>6517850</v>
      </c>
      <c r="E74" s="145"/>
      <c r="F74" s="145"/>
      <c r="G74" s="142">
        <f t="shared" si="0"/>
        <v>6517850</v>
      </c>
      <c r="H74" s="159">
        <f t="shared" si="1"/>
        <v>804450</v>
      </c>
    </row>
    <row r="75" spans="1:8" ht="22.5" customHeight="1">
      <c r="A75" s="135" t="s">
        <v>481</v>
      </c>
      <c r="B75" s="65" t="s">
        <v>453</v>
      </c>
      <c r="C75" s="146">
        <f>C76+C78</f>
        <v>2695000</v>
      </c>
      <c r="D75" s="146">
        <f>D76+D78</f>
        <v>2290750</v>
      </c>
      <c r="E75" s="145"/>
      <c r="F75" s="145"/>
      <c r="G75" s="147">
        <f t="shared" si="0"/>
        <v>2290750</v>
      </c>
      <c r="H75" s="160">
        <f t="shared" si="1"/>
        <v>404250</v>
      </c>
    </row>
    <row r="76" spans="1:8" ht="19.5" customHeight="1">
      <c r="A76" s="138" t="s">
        <v>814</v>
      </c>
      <c r="B76" s="67" t="s">
        <v>14</v>
      </c>
      <c r="C76" s="150">
        <f>C77</f>
        <v>2695000</v>
      </c>
      <c r="D76" s="150">
        <f>D77</f>
        <v>2290750</v>
      </c>
      <c r="E76" s="145"/>
      <c r="F76" s="145"/>
      <c r="G76" s="151">
        <f t="shared" si="0"/>
        <v>2290750</v>
      </c>
      <c r="H76" s="163">
        <f t="shared" si="1"/>
        <v>404250</v>
      </c>
    </row>
    <row r="77" spans="1:8" ht="24.75" customHeight="1">
      <c r="A77" s="137" t="s">
        <v>791</v>
      </c>
      <c r="B77" s="68" t="s">
        <v>15</v>
      </c>
      <c r="C77" s="145">
        <v>2695000</v>
      </c>
      <c r="D77" s="145">
        <v>2290750</v>
      </c>
      <c r="E77" s="145"/>
      <c r="F77" s="145"/>
      <c r="G77" s="143">
        <f t="shared" si="0"/>
        <v>2290750</v>
      </c>
      <c r="H77" s="161">
        <f t="shared" si="1"/>
        <v>404250</v>
      </c>
    </row>
    <row r="78" spans="1:8" ht="22.5" customHeight="1">
      <c r="A78" s="138" t="s">
        <v>792</v>
      </c>
      <c r="B78" s="67" t="s">
        <v>812</v>
      </c>
      <c r="C78" s="150">
        <f>C79</f>
        <v>0</v>
      </c>
      <c r="D78" s="150">
        <f>D79</f>
        <v>0</v>
      </c>
      <c r="E78" s="145"/>
      <c r="F78" s="145"/>
      <c r="G78" s="151">
        <f>D78</f>
        <v>0</v>
      </c>
      <c r="H78" s="163">
        <f>C78-G78</f>
        <v>0</v>
      </c>
    </row>
    <row r="79" spans="1:8" ht="24.75" customHeight="1">
      <c r="A79" s="137" t="s">
        <v>792</v>
      </c>
      <c r="B79" s="68" t="s">
        <v>790</v>
      </c>
      <c r="C79" s="145">
        <v>0</v>
      </c>
      <c r="D79" s="145"/>
      <c r="E79" s="145"/>
      <c r="F79" s="145"/>
      <c r="G79" s="143">
        <f>D79</f>
        <v>0</v>
      </c>
      <c r="H79" s="161">
        <f>C79-G79</f>
        <v>0</v>
      </c>
    </row>
    <row r="80" spans="1:8" ht="0.75" customHeight="1">
      <c r="A80" s="135" t="s">
        <v>338</v>
      </c>
      <c r="B80" s="65" t="s">
        <v>339</v>
      </c>
      <c r="C80" s="146">
        <f>C81</f>
        <v>2668000</v>
      </c>
      <c r="D80" s="146">
        <f>D81</f>
        <v>2267800</v>
      </c>
      <c r="E80" s="145"/>
      <c r="F80" s="145"/>
      <c r="G80" s="147">
        <f>D80</f>
        <v>2267800</v>
      </c>
      <c r="H80" s="160">
        <f>C80-G80</f>
        <v>400200</v>
      </c>
    </row>
    <row r="81" spans="1:8" ht="18" customHeight="1">
      <c r="A81" s="138" t="s">
        <v>40</v>
      </c>
      <c r="B81" s="67" t="s">
        <v>340</v>
      </c>
      <c r="C81" s="150">
        <f>C82+C83+C84</f>
        <v>2668000</v>
      </c>
      <c r="D81" s="150">
        <f>D82+D83+D84</f>
        <v>2267800</v>
      </c>
      <c r="E81" s="145"/>
      <c r="F81" s="145"/>
      <c r="G81" s="151">
        <f t="shared" si="0"/>
        <v>2267800</v>
      </c>
      <c r="H81" s="163">
        <f t="shared" si="1"/>
        <v>400200</v>
      </c>
    </row>
    <row r="82" spans="1:8" ht="21" customHeight="1">
      <c r="A82" s="137" t="s">
        <v>365</v>
      </c>
      <c r="B82" s="68" t="s">
        <v>341</v>
      </c>
      <c r="C82" s="145">
        <v>2668000</v>
      </c>
      <c r="D82" s="145">
        <v>2267800</v>
      </c>
      <c r="E82" s="145"/>
      <c r="F82" s="145"/>
      <c r="G82" s="143">
        <f t="shared" si="0"/>
        <v>2267800</v>
      </c>
      <c r="H82" s="161">
        <f t="shared" si="1"/>
        <v>400200</v>
      </c>
    </row>
    <row r="83" spans="1:8" ht="21.75" customHeight="1">
      <c r="A83" s="137" t="s">
        <v>366</v>
      </c>
      <c r="B83" s="68" t="s">
        <v>341</v>
      </c>
      <c r="C83" s="145"/>
      <c r="D83" s="145"/>
      <c r="E83" s="145"/>
      <c r="F83" s="145"/>
      <c r="G83" s="143">
        <f>D83</f>
        <v>0</v>
      </c>
      <c r="H83" s="161">
        <f>C83-G83</f>
        <v>0</v>
      </c>
    </row>
    <row r="84" spans="1:8" ht="0.75" customHeight="1">
      <c r="A84" s="137" t="s">
        <v>43</v>
      </c>
      <c r="B84" s="68" t="s">
        <v>341</v>
      </c>
      <c r="C84" s="145"/>
      <c r="D84" s="145"/>
      <c r="E84" s="145"/>
      <c r="F84" s="145"/>
      <c r="G84" s="143">
        <f>D84</f>
        <v>0</v>
      </c>
      <c r="H84" s="161">
        <f>C84-G84</f>
        <v>0</v>
      </c>
    </row>
    <row r="85" spans="1:8" ht="24" customHeight="1">
      <c r="A85" s="135" t="s">
        <v>54</v>
      </c>
      <c r="B85" s="65" t="s">
        <v>53</v>
      </c>
      <c r="C85" s="146">
        <f>C86+C90+C88</f>
        <v>167500</v>
      </c>
      <c r="D85" s="146">
        <f>D86+D90+D88</f>
        <v>167500</v>
      </c>
      <c r="E85" s="145"/>
      <c r="F85" s="145"/>
      <c r="G85" s="147">
        <f t="shared" si="0"/>
        <v>167500</v>
      </c>
      <c r="H85" s="160">
        <f t="shared" si="1"/>
        <v>0</v>
      </c>
    </row>
    <row r="86" spans="1:8" ht="33.75" customHeight="1">
      <c r="A86" s="138" t="s">
        <v>55</v>
      </c>
      <c r="B86" s="67" t="s">
        <v>52</v>
      </c>
      <c r="C86" s="150">
        <f>C87</f>
        <v>159000</v>
      </c>
      <c r="D86" s="150">
        <f>D87</f>
        <v>159000</v>
      </c>
      <c r="E86" s="145"/>
      <c r="F86" s="145"/>
      <c r="G86" s="151">
        <f t="shared" si="0"/>
        <v>159000</v>
      </c>
      <c r="H86" s="163">
        <f t="shared" si="1"/>
        <v>0</v>
      </c>
    </row>
    <row r="87" spans="1:8" ht="24" customHeight="1">
      <c r="A87" s="137" t="s">
        <v>56</v>
      </c>
      <c r="B87" s="68" t="s">
        <v>51</v>
      </c>
      <c r="C87" s="145">
        <v>159000</v>
      </c>
      <c r="D87" s="145">
        <v>159000</v>
      </c>
      <c r="E87" s="145"/>
      <c r="F87" s="145"/>
      <c r="G87" s="149">
        <f t="shared" si="0"/>
        <v>159000</v>
      </c>
      <c r="H87" s="161">
        <f t="shared" si="1"/>
        <v>0</v>
      </c>
    </row>
    <row r="88" spans="1:8" ht="23.25" customHeight="1" hidden="1">
      <c r="A88" s="162" t="s">
        <v>54</v>
      </c>
      <c r="B88" s="67"/>
      <c r="C88" s="150">
        <f>C89</f>
        <v>0</v>
      </c>
      <c r="D88" s="150">
        <f>D89</f>
        <v>0</v>
      </c>
      <c r="E88" s="145"/>
      <c r="F88" s="145"/>
      <c r="G88" s="149">
        <f t="shared" si="0"/>
        <v>0</v>
      </c>
      <c r="H88" s="163">
        <f t="shared" si="1"/>
        <v>0</v>
      </c>
    </row>
    <row r="89" spans="1:8" ht="33.75" customHeight="1" hidden="1">
      <c r="A89" s="137" t="s">
        <v>170</v>
      </c>
      <c r="B89" s="68"/>
      <c r="C89" s="145"/>
      <c r="D89" s="145">
        <v>0</v>
      </c>
      <c r="E89" s="145"/>
      <c r="F89" s="145"/>
      <c r="G89" s="149">
        <f t="shared" si="0"/>
        <v>0</v>
      </c>
      <c r="H89" s="161">
        <f t="shared" si="1"/>
        <v>0</v>
      </c>
    </row>
    <row r="90" spans="1:8" ht="24.75" customHeight="1">
      <c r="A90" s="138" t="s">
        <v>16</v>
      </c>
      <c r="B90" s="67" t="s">
        <v>50</v>
      </c>
      <c r="C90" s="150">
        <f>C91</f>
        <v>8500</v>
      </c>
      <c r="D90" s="150">
        <f>D91</f>
        <v>8500</v>
      </c>
      <c r="E90" s="145"/>
      <c r="F90" s="145"/>
      <c r="G90" s="149">
        <f t="shared" si="0"/>
        <v>8500</v>
      </c>
      <c r="H90" s="163">
        <f t="shared" si="1"/>
        <v>0</v>
      </c>
    </row>
    <row r="91" spans="1:8" ht="22.5" customHeight="1">
      <c r="A91" s="137" t="s">
        <v>39</v>
      </c>
      <c r="B91" s="68" t="s">
        <v>49</v>
      </c>
      <c r="C91" s="145">
        <v>8500</v>
      </c>
      <c r="D91" s="145">
        <v>8500</v>
      </c>
      <c r="E91" s="145"/>
      <c r="F91" s="145"/>
      <c r="G91" s="149">
        <f t="shared" si="0"/>
        <v>8500</v>
      </c>
      <c r="H91" s="161">
        <f t="shared" si="1"/>
        <v>0</v>
      </c>
    </row>
    <row r="92" spans="1:8" ht="18.75" customHeight="1">
      <c r="A92" s="135" t="s">
        <v>171</v>
      </c>
      <c r="B92" s="65" t="s">
        <v>46</v>
      </c>
      <c r="C92" s="146">
        <f>C94</f>
        <v>1791800</v>
      </c>
      <c r="D92" s="146">
        <f>D94</f>
        <v>1791800</v>
      </c>
      <c r="E92" s="148"/>
      <c r="F92" s="148"/>
      <c r="G92" s="149">
        <f t="shared" si="0"/>
        <v>1791800</v>
      </c>
      <c r="H92" s="163">
        <f t="shared" si="1"/>
        <v>0</v>
      </c>
    </row>
    <row r="93" spans="1:8" ht="21.75" customHeight="1" hidden="1">
      <c r="A93" s="138" t="s">
        <v>40</v>
      </c>
      <c r="B93" s="67" t="s">
        <v>41</v>
      </c>
      <c r="C93" s="150">
        <f>C94</f>
        <v>1791800</v>
      </c>
      <c r="D93" s="150">
        <f>D94</f>
        <v>1791800</v>
      </c>
      <c r="E93" s="145"/>
      <c r="F93" s="145"/>
      <c r="G93" s="143">
        <f>G94</f>
        <v>1791800</v>
      </c>
      <c r="H93" s="161">
        <f t="shared" si="1"/>
        <v>0</v>
      </c>
    </row>
    <row r="94" spans="1:8" ht="21.75" customHeight="1">
      <c r="A94" s="137" t="s">
        <v>172</v>
      </c>
      <c r="B94" s="68" t="s">
        <v>47</v>
      </c>
      <c r="C94" s="145">
        <v>1791800</v>
      </c>
      <c r="D94" s="145">
        <v>1791800</v>
      </c>
      <c r="E94" s="145"/>
      <c r="F94" s="145"/>
      <c r="G94" s="143">
        <f>D94</f>
        <v>1791800</v>
      </c>
      <c r="H94" s="161">
        <f t="shared" si="1"/>
        <v>0</v>
      </c>
    </row>
    <row r="95" spans="1:8" s="297" customFormat="1" ht="21.75" customHeight="1">
      <c r="A95" s="293"/>
      <c r="B95" s="294"/>
      <c r="C95" s="295">
        <v>0</v>
      </c>
      <c r="D95" s="295">
        <v>0</v>
      </c>
      <c r="E95" s="295"/>
      <c r="F95" s="295"/>
      <c r="G95" s="296"/>
      <c r="H95" s="298"/>
    </row>
    <row r="96" spans="1:8" ht="21.75" customHeight="1">
      <c r="A96" s="289"/>
      <c r="B96" s="290"/>
      <c r="C96" s="291">
        <v>0</v>
      </c>
      <c r="D96" s="291">
        <v>0</v>
      </c>
      <c r="E96" s="291"/>
      <c r="F96" s="291"/>
      <c r="G96" s="292"/>
      <c r="H96" s="161"/>
    </row>
    <row r="97" spans="1:8" ht="16.5" thickBot="1">
      <c r="A97" s="139" t="s">
        <v>17</v>
      </c>
      <c r="B97" s="140" t="s">
        <v>457</v>
      </c>
      <c r="C97" s="169">
        <f>C20+C70+C95</f>
        <v>12913497</v>
      </c>
      <c r="D97" s="169">
        <f>D20+D70+D95</f>
        <v>12617992.61</v>
      </c>
      <c r="E97" s="170"/>
      <c r="F97" s="170"/>
      <c r="G97" s="169">
        <f>D97</f>
        <v>12617992.61</v>
      </c>
      <c r="H97" s="171">
        <f t="shared" si="1"/>
        <v>295504.3900000006</v>
      </c>
    </row>
  </sheetData>
  <sheetProtection/>
  <printOptions/>
  <pageMargins left="0.65" right="0.1968503937007874" top="0.34" bottom="0.21" header="0.31496062992125984" footer="0.21"/>
  <pageSetup horizontalDpi="600" verticalDpi="600" orientation="landscape" paperSize="9" scale="90" r:id="rId1"/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O611"/>
  <sheetViews>
    <sheetView zoomScaleSheetLayoutView="100" zoomScalePageLayoutView="0" workbookViewId="0" topLeftCell="A504">
      <selection activeCell="D13" sqref="D13"/>
    </sheetView>
  </sheetViews>
  <sheetFormatPr defaultColWidth="9.00390625" defaultRowHeight="12.75"/>
  <cols>
    <col min="1" max="1" width="34.75390625" style="0" customWidth="1"/>
    <col min="2" max="2" width="4.125" style="0" customWidth="1"/>
    <col min="3" max="3" width="18.875" style="0" customWidth="1"/>
    <col min="4" max="4" width="15.875" style="0" customWidth="1"/>
    <col min="5" max="5" width="16.125" style="0" customWidth="1"/>
    <col min="6" max="6" width="17.375" style="0" hidden="1" customWidth="1"/>
    <col min="7" max="7" width="17.125" style="0" customWidth="1"/>
    <col min="8" max="8" width="8.25390625" style="0" customWidth="1"/>
    <col min="9" max="9" width="8.75390625" style="0" hidden="1" customWidth="1"/>
    <col min="10" max="10" width="12.25390625" style="0" hidden="1" customWidth="1"/>
    <col min="11" max="12" width="11.375" style="0" hidden="1" customWidth="1"/>
    <col min="13" max="13" width="10.75390625" style="0" hidden="1" customWidth="1"/>
    <col min="14" max="14" width="10.125" style="0" hidden="1" customWidth="1"/>
    <col min="15" max="15" width="12.00390625" style="0" hidden="1" customWidth="1"/>
    <col min="16" max="18" width="11.125" style="0" hidden="1" customWidth="1"/>
    <col min="19" max="20" width="11.00390625" style="0" hidden="1" customWidth="1"/>
    <col min="21" max="26" width="11.125" style="0" hidden="1" customWidth="1"/>
    <col min="27" max="27" width="9.00390625" style="0" hidden="1" customWidth="1"/>
    <col min="28" max="28" width="10.125" style="0" hidden="1" customWidth="1"/>
    <col min="29" max="29" width="12.00390625" style="0" hidden="1" customWidth="1"/>
    <col min="30" max="30" width="8.25390625" style="0" hidden="1" customWidth="1"/>
    <col min="31" max="31" width="8.00390625" style="0" customWidth="1"/>
    <col min="32" max="32" width="14.875" style="0" customWidth="1"/>
    <col min="33" max="33" width="15.25390625" style="0" customWidth="1"/>
    <col min="34" max="34" width="13.75390625" style="0" customWidth="1"/>
    <col min="35" max="40" width="13.375" style="0" hidden="1" customWidth="1"/>
  </cols>
  <sheetData>
    <row r="2" spans="2:40" ht="15">
      <c r="B2" s="22"/>
      <c r="C2" s="7"/>
      <c r="D2" s="22" t="s">
        <v>444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 t="s">
        <v>299</v>
      </c>
      <c r="AH2" s="16"/>
      <c r="AI2" s="16"/>
      <c r="AJ2" s="16"/>
      <c r="AK2" s="16"/>
      <c r="AL2" s="16"/>
      <c r="AM2" s="16"/>
      <c r="AN2" s="16"/>
    </row>
    <row r="3" spans="1:40" ht="13.5" thickBot="1">
      <c r="A3" s="27"/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0"/>
      <c r="AI3" s="30"/>
      <c r="AJ3" s="30"/>
      <c r="AK3" s="30"/>
      <c r="AL3" s="30"/>
      <c r="AM3" s="30"/>
      <c r="AN3" s="30"/>
    </row>
    <row r="4" spans="1:40" ht="12.75">
      <c r="A4" s="389" t="s">
        <v>375</v>
      </c>
      <c r="B4" s="32"/>
      <c r="C4" s="33"/>
      <c r="D4" s="39" t="s">
        <v>400</v>
      </c>
      <c r="E4" s="48" t="s">
        <v>402</v>
      </c>
      <c r="F4" s="49"/>
      <c r="G4" s="49"/>
      <c r="H4" s="34"/>
      <c r="I4" s="3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4"/>
      <c r="AF4" s="48"/>
      <c r="AG4" s="54" t="s">
        <v>415</v>
      </c>
      <c r="AH4" s="48"/>
      <c r="AI4" s="14"/>
      <c r="AJ4" s="14"/>
      <c r="AK4" s="14"/>
      <c r="AL4" s="14"/>
      <c r="AM4" s="14"/>
      <c r="AN4" s="14"/>
    </row>
    <row r="5" spans="1:40" ht="13.5" thickBot="1">
      <c r="A5" s="390"/>
      <c r="B5" s="95" t="s">
        <v>421</v>
      </c>
      <c r="C5" s="40" t="s">
        <v>399</v>
      </c>
      <c r="D5" s="41" t="s">
        <v>409</v>
      </c>
      <c r="E5" s="77" t="s">
        <v>403</v>
      </c>
      <c r="F5" s="50"/>
      <c r="G5" s="50"/>
      <c r="H5" s="45"/>
      <c r="I5" s="45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45"/>
      <c r="AF5" s="52"/>
      <c r="AG5" s="55" t="s">
        <v>416</v>
      </c>
      <c r="AH5" s="52"/>
      <c r="AI5" s="14"/>
      <c r="AJ5" s="14"/>
      <c r="AK5" s="14"/>
      <c r="AL5" s="14"/>
      <c r="AM5" s="14"/>
      <c r="AN5" s="14"/>
    </row>
    <row r="6" spans="1:40" ht="12.75">
      <c r="A6" s="391"/>
      <c r="B6" s="95" t="s">
        <v>266</v>
      </c>
      <c r="C6" s="62" t="s">
        <v>405</v>
      </c>
      <c r="D6" s="41" t="s">
        <v>410</v>
      </c>
      <c r="E6" s="77" t="s">
        <v>404</v>
      </c>
      <c r="F6" s="39"/>
      <c r="G6" s="39" t="s">
        <v>381</v>
      </c>
      <c r="H6" s="53" t="s">
        <v>387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4" t="s">
        <v>390</v>
      </c>
      <c r="AF6" s="39"/>
      <c r="AG6" s="14" t="s">
        <v>417</v>
      </c>
      <c r="AH6" s="39" t="s">
        <v>417</v>
      </c>
      <c r="AI6" s="14"/>
      <c r="AJ6" s="14"/>
      <c r="AK6" s="14"/>
      <c r="AL6" s="14"/>
      <c r="AM6" s="14"/>
      <c r="AN6" s="14"/>
    </row>
    <row r="7" spans="1:40" ht="12.75">
      <c r="A7" s="391"/>
      <c r="B7" s="95"/>
      <c r="C7" s="62" t="s">
        <v>406</v>
      </c>
      <c r="D7" s="41" t="s">
        <v>401</v>
      </c>
      <c r="E7" s="77" t="s">
        <v>166</v>
      </c>
      <c r="F7" s="41"/>
      <c r="G7" s="41" t="s">
        <v>382</v>
      </c>
      <c r="H7" s="41" t="s">
        <v>388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 t="s">
        <v>391</v>
      </c>
      <c r="AF7" s="41" t="s">
        <v>392</v>
      </c>
      <c r="AG7" s="14" t="s">
        <v>427</v>
      </c>
      <c r="AH7" s="41" t="s">
        <v>418</v>
      </c>
      <c r="AI7" s="14"/>
      <c r="AJ7" s="14"/>
      <c r="AK7" s="14"/>
      <c r="AL7" s="14"/>
      <c r="AM7" s="14"/>
      <c r="AN7" s="14"/>
    </row>
    <row r="8" spans="1:40" ht="12.75">
      <c r="A8" s="391"/>
      <c r="B8" s="95"/>
      <c r="C8" s="62" t="s">
        <v>407</v>
      </c>
      <c r="D8" s="41" t="s">
        <v>413</v>
      </c>
      <c r="E8" s="77" t="s">
        <v>337</v>
      </c>
      <c r="F8" s="41"/>
      <c r="G8" s="41" t="s">
        <v>383</v>
      </c>
      <c r="H8" s="41" t="s">
        <v>389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41"/>
      <c r="AG8" s="14" t="s">
        <v>428</v>
      </c>
      <c r="AH8" s="41" t="s">
        <v>403</v>
      </c>
      <c r="AI8" s="14"/>
      <c r="AJ8" s="14"/>
      <c r="AK8" s="14"/>
      <c r="AL8" s="14"/>
      <c r="AM8" s="14"/>
      <c r="AN8" s="14"/>
    </row>
    <row r="9" spans="1:40" ht="12.75">
      <c r="A9" s="391"/>
      <c r="B9" s="95"/>
      <c r="C9" s="62" t="s">
        <v>408</v>
      </c>
      <c r="D9" s="41" t="s">
        <v>414</v>
      </c>
      <c r="E9" s="103"/>
      <c r="F9" s="41"/>
      <c r="G9" s="41" t="s">
        <v>384</v>
      </c>
      <c r="H9" s="4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35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41"/>
      <c r="AG9" s="14"/>
      <c r="AH9" s="41" t="s">
        <v>404</v>
      </c>
      <c r="AI9" s="14"/>
      <c r="AJ9" s="14"/>
      <c r="AK9" s="14"/>
      <c r="AL9" s="14"/>
      <c r="AM9" s="14"/>
      <c r="AN9" s="14"/>
    </row>
    <row r="10" spans="1:40" ht="12.75">
      <c r="A10" s="391"/>
      <c r="B10" s="95"/>
      <c r="C10" s="62"/>
      <c r="D10" s="41" t="s">
        <v>411</v>
      </c>
      <c r="E10" s="77"/>
      <c r="F10" s="41"/>
      <c r="G10" s="41" t="s">
        <v>385</v>
      </c>
      <c r="H10" s="41"/>
      <c r="I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41"/>
      <c r="AG10" s="14"/>
      <c r="AH10" s="41"/>
      <c r="AI10" s="14"/>
      <c r="AJ10" s="14"/>
      <c r="AK10" s="14"/>
      <c r="AL10" s="14"/>
      <c r="AM10" s="14"/>
      <c r="AN10" s="14"/>
    </row>
    <row r="11" spans="1:40" ht="13.5" thickBot="1">
      <c r="A11" s="392"/>
      <c r="B11" s="96"/>
      <c r="C11" s="63"/>
      <c r="D11" s="41"/>
      <c r="E11" s="52"/>
      <c r="F11" s="46"/>
      <c r="G11" s="46" t="s">
        <v>386</v>
      </c>
      <c r="H11" s="46"/>
      <c r="I11" s="14"/>
      <c r="J11" s="1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 t="s">
        <v>42</v>
      </c>
      <c r="AD11" s="45"/>
      <c r="AE11" s="45"/>
      <c r="AF11" s="46"/>
      <c r="AG11" s="45"/>
      <c r="AH11" s="46"/>
      <c r="AI11" s="14"/>
      <c r="AJ11" s="14"/>
      <c r="AK11" s="14"/>
      <c r="AL11" s="14"/>
      <c r="AM11" s="14"/>
      <c r="AN11" s="14"/>
    </row>
    <row r="12" spans="1:40" ht="13.5" thickBot="1">
      <c r="A12" s="174">
        <v>1</v>
      </c>
      <c r="B12" s="175">
        <v>2</v>
      </c>
      <c r="C12" s="97">
        <v>3</v>
      </c>
      <c r="D12" s="219" t="s">
        <v>370</v>
      </c>
      <c r="E12" s="48" t="s">
        <v>371</v>
      </c>
      <c r="F12" s="39" t="s">
        <v>393</v>
      </c>
      <c r="G12" s="39" t="s">
        <v>393</v>
      </c>
      <c r="H12" s="34" t="s">
        <v>394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9" t="s">
        <v>395</v>
      </c>
      <c r="AF12" s="34" t="s">
        <v>412</v>
      </c>
      <c r="AG12" s="39" t="s">
        <v>419</v>
      </c>
      <c r="AH12" s="48" t="s">
        <v>422</v>
      </c>
      <c r="AI12" s="188"/>
      <c r="AJ12" s="186"/>
      <c r="AK12" s="186"/>
      <c r="AL12" s="186"/>
      <c r="AM12" s="186"/>
      <c r="AN12" s="14"/>
    </row>
    <row r="13" spans="1:40" ht="18.75" customHeight="1" thickBot="1">
      <c r="A13" s="183" t="s">
        <v>420</v>
      </c>
      <c r="B13" s="184"/>
      <c r="C13" s="184"/>
      <c r="D13" s="101">
        <f>D14+D168+D183+D243+D385+D427+D575+D539+D585+D594+D548+D235+D603+D230+D238</f>
        <v>13876952</v>
      </c>
      <c r="E13" s="101">
        <f>E14+E168+E183+E243+E385+E427+E575+E539+E585+E594+E548+E235+E603+E230+E238</f>
        <v>13876952</v>
      </c>
      <c r="F13" s="101">
        <f>F14+F168+F183+F243+F385+F427+F561+F575+F539+F585+F594</f>
        <v>12971251.6</v>
      </c>
      <c r="G13" s="101">
        <f>G14+G168+G183+G243+G385+G427+G575+G539+G585+G594+G548+G235+G603+G230+G238</f>
        <v>12575492.110000001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>
        <f>SUM(AC14:AC602)</f>
        <v>0</v>
      </c>
      <c r="AD13" s="215">
        <f>F13+AC13</f>
        <v>12971251.6</v>
      </c>
      <c r="AE13" s="101"/>
      <c r="AF13" s="101">
        <f>G13</f>
        <v>12575492.110000001</v>
      </c>
      <c r="AG13" s="102">
        <f aca="true" t="shared" si="0" ref="AG13:AG78">D13-AF13</f>
        <v>1301459.8899999987</v>
      </c>
      <c r="AH13" s="102">
        <f aca="true" t="shared" si="1" ref="AH13:AH46">E13-AF13</f>
        <v>1301459.8899999987</v>
      </c>
      <c r="AI13" s="189"/>
      <c r="AJ13" s="83"/>
      <c r="AK13" s="83"/>
      <c r="AL13" s="83"/>
      <c r="AM13" s="83"/>
      <c r="AN13" s="200"/>
    </row>
    <row r="14" spans="1:40" ht="24.75" customHeight="1" thickBot="1">
      <c r="A14" s="211" t="s">
        <v>512</v>
      </c>
      <c r="B14" s="212"/>
      <c r="C14" s="213" t="s">
        <v>500</v>
      </c>
      <c r="D14" s="214">
        <f>D15+D31</f>
        <v>3820162.0000000005</v>
      </c>
      <c r="E14" s="214">
        <f>E15+E31</f>
        <v>3820162.0000000005</v>
      </c>
      <c r="F14" s="214">
        <f>F15+F31</f>
        <v>4028801.5799999996</v>
      </c>
      <c r="G14" s="214">
        <f>G15+G31</f>
        <v>3498256.14</v>
      </c>
      <c r="H14" s="214"/>
      <c r="I14" s="214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101">
        <f aca="true" t="shared" si="2" ref="AC14:AC78">SUM(J14:AB14)</f>
        <v>0</v>
      </c>
      <c r="AD14" s="215">
        <f aca="true" t="shared" si="3" ref="AD14:AD78">F14+AC14</f>
        <v>4028801.5799999996</v>
      </c>
      <c r="AE14" s="218"/>
      <c r="AF14" s="214">
        <f aca="true" t="shared" si="4" ref="AF14:AF34">G14</f>
        <v>3498256.14</v>
      </c>
      <c r="AG14" s="216">
        <f t="shared" si="0"/>
        <v>321905.86000000034</v>
      </c>
      <c r="AH14" s="217">
        <f t="shared" si="1"/>
        <v>321905.86000000034</v>
      </c>
      <c r="AI14" s="190"/>
      <c r="AJ14" s="86"/>
      <c r="AK14" s="86"/>
      <c r="AL14" s="86"/>
      <c r="AM14" s="86"/>
      <c r="AN14" s="201"/>
    </row>
    <row r="15" spans="1:40" ht="15" customHeight="1" thickBot="1">
      <c r="A15" s="121" t="s">
        <v>487</v>
      </c>
      <c r="B15" s="111"/>
      <c r="C15" s="110" t="s">
        <v>499</v>
      </c>
      <c r="D15" s="98">
        <f>D16+D20+D26+D30+D28</f>
        <v>2977402.7100000004</v>
      </c>
      <c r="E15" s="98">
        <f>E16+E20+E26+E30+E28</f>
        <v>2977402.7100000004</v>
      </c>
      <c r="F15" s="98">
        <f>F16+F20+F26+F30+F28</f>
        <v>3772896.6399999997</v>
      </c>
      <c r="G15" s="98">
        <f>G16+G20+G26+G30+G28</f>
        <v>2678432.87</v>
      </c>
      <c r="H15" s="98"/>
      <c r="I15" s="221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01">
        <f t="shared" si="2"/>
        <v>0</v>
      </c>
      <c r="AD15" s="215">
        <f t="shared" si="3"/>
        <v>3772896.6399999997</v>
      </c>
      <c r="AE15" s="98"/>
      <c r="AF15" s="98">
        <f t="shared" si="4"/>
        <v>2678432.87</v>
      </c>
      <c r="AG15" s="210">
        <f t="shared" si="0"/>
        <v>298969.8400000003</v>
      </c>
      <c r="AH15" s="203">
        <f t="shared" si="1"/>
        <v>298969.8400000003</v>
      </c>
      <c r="AI15" s="190"/>
      <c r="AJ15" s="86"/>
      <c r="AK15" s="86"/>
      <c r="AL15" s="86"/>
      <c r="AM15" s="86"/>
      <c r="AN15" s="201"/>
    </row>
    <row r="16" spans="1:40" ht="15" customHeight="1" thickBot="1">
      <c r="A16" s="121" t="s">
        <v>488</v>
      </c>
      <c r="B16" s="111"/>
      <c r="C16" s="110" t="s">
        <v>511</v>
      </c>
      <c r="D16" s="98">
        <f>D17+D19+D18</f>
        <v>2426880</v>
      </c>
      <c r="E16" s="98">
        <f>E17+E19+E18</f>
        <v>2426880</v>
      </c>
      <c r="F16" s="98">
        <f>F17+F19+F18</f>
        <v>1985004.31</v>
      </c>
      <c r="G16" s="98">
        <f>G17+G19+G18</f>
        <v>2203910.63</v>
      </c>
      <c r="H16" s="98"/>
      <c r="I16" s="221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01">
        <f t="shared" si="2"/>
        <v>0</v>
      </c>
      <c r="AD16" s="215">
        <f t="shared" si="3"/>
        <v>1985004.31</v>
      </c>
      <c r="AE16" s="98"/>
      <c r="AF16" s="98">
        <f t="shared" si="4"/>
        <v>2203910.63</v>
      </c>
      <c r="AG16" s="210">
        <f t="shared" si="0"/>
        <v>222969.3700000001</v>
      </c>
      <c r="AH16" s="203">
        <f t="shared" si="1"/>
        <v>222969.3700000001</v>
      </c>
      <c r="AI16" s="190"/>
      <c r="AJ16" s="86"/>
      <c r="AK16" s="86"/>
      <c r="AL16" s="86"/>
      <c r="AM16" s="86"/>
      <c r="AN16" s="201"/>
    </row>
    <row r="17" spans="1:40" ht="14.25" customHeight="1" thickBot="1">
      <c r="A17" s="121" t="s">
        <v>445</v>
      </c>
      <c r="B17" s="111"/>
      <c r="C17" s="110" t="s">
        <v>501</v>
      </c>
      <c r="D17" s="98">
        <f>D38+D84+D102+D55</f>
        <v>1820740</v>
      </c>
      <c r="E17" s="98">
        <f>E38+E84+E102+E55</f>
        <v>1820740</v>
      </c>
      <c r="F17" s="98">
        <f>F38+F84+F102+F55</f>
        <v>1477362</v>
      </c>
      <c r="G17" s="98">
        <f>G38+G84+G102+G55</f>
        <v>1704647.6099999999</v>
      </c>
      <c r="H17" s="98"/>
      <c r="I17" s="221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01">
        <f t="shared" si="2"/>
        <v>0</v>
      </c>
      <c r="AD17" s="215">
        <f t="shared" si="3"/>
        <v>1477362</v>
      </c>
      <c r="AE17" s="98"/>
      <c r="AF17" s="98">
        <f t="shared" si="4"/>
        <v>1704647.6099999999</v>
      </c>
      <c r="AG17" s="210">
        <f t="shared" si="0"/>
        <v>116092.39000000013</v>
      </c>
      <c r="AH17" s="203">
        <f t="shared" si="1"/>
        <v>116092.39000000013</v>
      </c>
      <c r="AI17" s="190"/>
      <c r="AJ17" s="86"/>
      <c r="AK17" s="86"/>
      <c r="AL17" s="86"/>
      <c r="AM17" s="86"/>
      <c r="AN17" s="201"/>
    </row>
    <row r="18" spans="1:40" ht="15" customHeight="1" thickBot="1">
      <c r="A18" s="121" t="s">
        <v>446</v>
      </c>
      <c r="B18" s="111"/>
      <c r="C18" s="110" t="s">
        <v>692</v>
      </c>
      <c r="D18" s="98">
        <f>D85+D103+D39+D152</f>
        <v>0</v>
      </c>
      <c r="E18" s="98">
        <f>E85+E103+E39+E152</f>
        <v>0</v>
      </c>
      <c r="F18" s="98">
        <f>F85+F103+F39+F152</f>
        <v>2800</v>
      </c>
      <c r="G18" s="98">
        <f>G85+G103+G39+G152</f>
        <v>0</v>
      </c>
      <c r="H18" s="98"/>
      <c r="I18" s="22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01">
        <f t="shared" si="2"/>
        <v>0</v>
      </c>
      <c r="AD18" s="215">
        <f t="shared" si="3"/>
        <v>2800</v>
      </c>
      <c r="AE18" s="98"/>
      <c r="AF18" s="98">
        <f t="shared" si="4"/>
        <v>0</v>
      </c>
      <c r="AG18" s="210">
        <f t="shared" si="0"/>
        <v>0</v>
      </c>
      <c r="AH18" s="203">
        <f t="shared" si="1"/>
        <v>0</v>
      </c>
      <c r="AI18" s="190"/>
      <c r="AJ18" s="86"/>
      <c r="AK18" s="86"/>
      <c r="AL18" s="86"/>
      <c r="AM18" s="86"/>
      <c r="AN18" s="201"/>
    </row>
    <row r="19" spans="1:40" ht="15" customHeight="1" thickBot="1">
      <c r="A19" s="121" t="s">
        <v>489</v>
      </c>
      <c r="B19" s="111"/>
      <c r="C19" s="110" t="s">
        <v>502</v>
      </c>
      <c r="D19" s="98">
        <f>D40+D86+D104+D56</f>
        <v>606140</v>
      </c>
      <c r="E19" s="98">
        <f>E40+E86+E104+E56</f>
        <v>606140</v>
      </c>
      <c r="F19" s="98">
        <f>F40+F86+F104+F56</f>
        <v>504842.31</v>
      </c>
      <c r="G19" s="98">
        <f>G40+G86+G104+G56</f>
        <v>499263.02</v>
      </c>
      <c r="H19" s="98"/>
      <c r="I19" s="221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01">
        <f t="shared" si="2"/>
        <v>0</v>
      </c>
      <c r="AD19" s="215">
        <f t="shared" si="3"/>
        <v>504842.31</v>
      </c>
      <c r="AE19" s="98"/>
      <c r="AF19" s="98">
        <f t="shared" si="4"/>
        <v>499263.02</v>
      </c>
      <c r="AG19" s="210">
        <f t="shared" si="0"/>
        <v>106876.97999999998</v>
      </c>
      <c r="AH19" s="203">
        <f t="shared" si="1"/>
        <v>106876.97999999998</v>
      </c>
      <c r="AI19" s="190"/>
      <c r="AJ19" s="86"/>
      <c r="AK19" s="86"/>
      <c r="AL19" s="86"/>
      <c r="AM19" s="86"/>
      <c r="AN19" s="201"/>
    </row>
    <row r="20" spans="1:40" ht="15" customHeight="1" thickBot="1">
      <c r="A20" s="121" t="s">
        <v>490</v>
      </c>
      <c r="B20" s="111"/>
      <c r="C20" s="110" t="s">
        <v>503</v>
      </c>
      <c r="D20" s="98">
        <f>D21+D22+D24+D25+D23</f>
        <v>334232</v>
      </c>
      <c r="E20" s="98">
        <f>E21+E22+E24+E25+E23</f>
        <v>334232</v>
      </c>
      <c r="F20" s="98">
        <f>F21+F22+F24+F25+F23</f>
        <v>263787.29</v>
      </c>
      <c r="G20" s="98">
        <f>G21+G22+G24+G25+G23</f>
        <v>266654.04</v>
      </c>
      <c r="H20" s="98"/>
      <c r="I20" s="221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01">
        <f t="shared" si="2"/>
        <v>0</v>
      </c>
      <c r="AD20" s="215">
        <f t="shared" si="3"/>
        <v>263787.29</v>
      </c>
      <c r="AE20" s="98"/>
      <c r="AF20" s="98">
        <f t="shared" si="4"/>
        <v>266654.04</v>
      </c>
      <c r="AG20" s="210">
        <f t="shared" si="0"/>
        <v>67577.96000000002</v>
      </c>
      <c r="AH20" s="203">
        <f t="shared" si="1"/>
        <v>67577.96000000002</v>
      </c>
      <c r="AI20" s="190"/>
      <c r="AJ20" s="86"/>
      <c r="AK20" s="86"/>
      <c r="AL20" s="86"/>
      <c r="AM20" s="86"/>
      <c r="AN20" s="201"/>
    </row>
    <row r="21" spans="1:40" ht="15" customHeight="1" thickBot="1">
      <c r="A21" s="121" t="s">
        <v>447</v>
      </c>
      <c r="B21" s="111"/>
      <c r="C21" s="110" t="s">
        <v>504</v>
      </c>
      <c r="D21" s="98">
        <f>D42+D89+D106</f>
        <v>18000</v>
      </c>
      <c r="E21" s="98">
        <f>E42+E89+E106</f>
        <v>18000</v>
      </c>
      <c r="F21" s="98">
        <f>F42+F89+F106</f>
        <v>15292</v>
      </c>
      <c r="G21" s="98">
        <f>G42+G89+G106</f>
        <v>14725.81</v>
      </c>
      <c r="H21" s="98"/>
      <c r="I21" s="221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01">
        <f t="shared" si="2"/>
        <v>0</v>
      </c>
      <c r="AD21" s="215">
        <f t="shared" si="3"/>
        <v>15292</v>
      </c>
      <c r="AE21" s="98"/>
      <c r="AF21" s="98">
        <f t="shared" si="4"/>
        <v>14725.81</v>
      </c>
      <c r="AG21" s="210">
        <f t="shared" si="0"/>
        <v>3274.1900000000005</v>
      </c>
      <c r="AH21" s="203">
        <f t="shared" si="1"/>
        <v>3274.1900000000005</v>
      </c>
      <c r="AI21" s="190"/>
      <c r="AJ21" s="86"/>
      <c r="AK21" s="86"/>
      <c r="AL21" s="86"/>
      <c r="AM21" s="86"/>
      <c r="AN21" s="201"/>
    </row>
    <row r="22" spans="1:40" ht="15" customHeight="1" thickBot="1">
      <c r="A22" s="121" t="s">
        <v>492</v>
      </c>
      <c r="B22" s="111"/>
      <c r="C22" s="110" t="s">
        <v>819</v>
      </c>
      <c r="D22" s="98">
        <f>D90</f>
        <v>90000</v>
      </c>
      <c r="E22" s="98">
        <f>E90</f>
        <v>90000</v>
      </c>
      <c r="F22" s="98">
        <f>F88+F154+F90</f>
        <v>7137.1</v>
      </c>
      <c r="G22" s="98">
        <f>G88+G154+G90</f>
        <v>60000</v>
      </c>
      <c r="H22" s="98"/>
      <c r="I22" s="22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01">
        <f t="shared" si="2"/>
        <v>0</v>
      </c>
      <c r="AD22" s="215">
        <f t="shared" si="3"/>
        <v>7137.1</v>
      </c>
      <c r="AE22" s="98"/>
      <c r="AF22" s="98">
        <f t="shared" si="4"/>
        <v>60000</v>
      </c>
      <c r="AG22" s="210">
        <f t="shared" si="0"/>
        <v>30000</v>
      </c>
      <c r="AH22" s="203">
        <f t="shared" si="1"/>
        <v>30000</v>
      </c>
      <c r="AI22" s="190"/>
      <c r="AJ22" s="86"/>
      <c r="AK22" s="86"/>
      <c r="AL22" s="86"/>
      <c r="AM22" s="86"/>
      <c r="AN22" s="201"/>
    </row>
    <row r="23" spans="1:40" ht="15" customHeight="1" thickBot="1">
      <c r="A23" s="121" t="s">
        <v>355</v>
      </c>
      <c r="B23" s="111"/>
      <c r="C23" s="110" t="s">
        <v>193</v>
      </c>
      <c r="D23" s="98">
        <f>D91</f>
        <v>0</v>
      </c>
      <c r="E23" s="98">
        <f>E91</f>
        <v>0</v>
      </c>
      <c r="F23" s="98">
        <f>F91</f>
        <v>12133</v>
      </c>
      <c r="G23" s="98">
        <f>G91</f>
        <v>0</v>
      </c>
      <c r="H23" s="98"/>
      <c r="I23" s="221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01">
        <f t="shared" si="2"/>
        <v>0</v>
      </c>
      <c r="AD23" s="215">
        <f t="shared" si="3"/>
        <v>12133</v>
      </c>
      <c r="AE23" s="98"/>
      <c r="AF23" s="98">
        <f t="shared" si="4"/>
        <v>0</v>
      </c>
      <c r="AG23" s="210">
        <f t="shared" si="0"/>
        <v>0</v>
      </c>
      <c r="AH23" s="203">
        <f t="shared" si="1"/>
        <v>0</v>
      </c>
      <c r="AI23" s="190"/>
      <c r="AJ23" s="86"/>
      <c r="AK23" s="86"/>
      <c r="AL23" s="86"/>
      <c r="AM23" s="86"/>
      <c r="AN23" s="201"/>
    </row>
    <row r="24" spans="1:40" ht="15" customHeight="1" thickBot="1">
      <c r="A24" s="121" t="s">
        <v>493</v>
      </c>
      <c r="B24" s="111"/>
      <c r="C24" s="110" t="s">
        <v>505</v>
      </c>
      <c r="D24" s="98">
        <f aca="true" t="shared" si="5" ref="D24:G25">D45+D93+D109+D155</f>
        <v>18950</v>
      </c>
      <c r="E24" s="98">
        <f>E45+E93+E109+E155</f>
        <v>18950</v>
      </c>
      <c r="F24" s="98">
        <f>F45+F93+F109+F155</f>
        <v>17714.67</v>
      </c>
      <c r="G24" s="98">
        <f t="shared" si="5"/>
        <v>14750</v>
      </c>
      <c r="H24" s="98"/>
      <c r="I24" s="221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01">
        <f t="shared" si="2"/>
        <v>0</v>
      </c>
      <c r="AD24" s="215">
        <f t="shared" si="3"/>
        <v>17714.67</v>
      </c>
      <c r="AE24" s="98"/>
      <c r="AF24" s="98">
        <f t="shared" si="4"/>
        <v>14750</v>
      </c>
      <c r="AG24" s="210">
        <f t="shared" si="0"/>
        <v>4200</v>
      </c>
      <c r="AH24" s="203">
        <f t="shared" si="1"/>
        <v>4200</v>
      </c>
      <c r="AI24" s="190"/>
      <c r="AJ24" s="86"/>
      <c r="AK24" s="86"/>
      <c r="AL24" s="86"/>
      <c r="AM24" s="86"/>
      <c r="AN24" s="201"/>
    </row>
    <row r="25" spans="1:40" ht="13.5" customHeight="1" thickBot="1">
      <c r="A25" s="121" t="s">
        <v>494</v>
      </c>
      <c r="B25" s="111"/>
      <c r="C25" s="110" t="s">
        <v>506</v>
      </c>
      <c r="D25" s="98">
        <f t="shared" si="5"/>
        <v>207282</v>
      </c>
      <c r="E25" s="98">
        <f>E46+E94+E110+E156</f>
        <v>207282</v>
      </c>
      <c r="F25" s="98">
        <f>F46+F94+F110+F156</f>
        <v>211510.52</v>
      </c>
      <c r="G25" s="98">
        <f t="shared" si="5"/>
        <v>177178.22999999998</v>
      </c>
      <c r="H25" s="98"/>
      <c r="I25" s="221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01">
        <f t="shared" si="2"/>
        <v>0</v>
      </c>
      <c r="AD25" s="215">
        <f t="shared" si="3"/>
        <v>211510.52</v>
      </c>
      <c r="AE25" s="98"/>
      <c r="AF25" s="98">
        <f t="shared" si="4"/>
        <v>177178.22999999998</v>
      </c>
      <c r="AG25" s="210">
        <f t="shared" si="0"/>
        <v>30103.77000000002</v>
      </c>
      <c r="AH25" s="203">
        <f t="shared" si="1"/>
        <v>30103.77000000002</v>
      </c>
      <c r="AI25" s="190"/>
      <c r="AJ25" s="86"/>
      <c r="AK25" s="86"/>
      <c r="AL25" s="86"/>
      <c r="AM25" s="86"/>
      <c r="AN25" s="201"/>
    </row>
    <row r="26" spans="1:40" ht="15" customHeight="1" hidden="1" thickBot="1">
      <c r="A26" s="121" t="s">
        <v>23</v>
      </c>
      <c r="B26" s="111"/>
      <c r="C26" s="110" t="s">
        <v>21</v>
      </c>
      <c r="D26" s="98">
        <f>D27</f>
        <v>0</v>
      </c>
      <c r="E26" s="98">
        <f>E27</f>
        <v>0</v>
      </c>
      <c r="F26" s="98">
        <f>F27</f>
        <v>0</v>
      </c>
      <c r="G26" s="98">
        <f>G27</f>
        <v>0</v>
      </c>
      <c r="H26" s="98"/>
      <c r="I26" s="221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01">
        <f t="shared" si="2"/>
        <v>0</v>
      </c>
      <c r="AD26" s="215">
        <f t="shared" si="3"/>
        <v>0</v>
      </c>
      <c r="AE26" s="98"/>
      <c r="AF26" s="98">
        <f t="shared" si="4"/>
        <v>0</v>
      </c>
      <c r="AG26" s="210">
        <f t="shared" si="0"/>
        <v>0</v>
      </c>
      <c r="AH26" s="203">
        <f t="shared" si="1"/>
        <v>0</v>
      </c>
      <c r="AI26" s="190"/>
      <c r="AJ26" s="86"/>
      <c r="AK26" s="86"/>
      <c r="AL26" s="86"/>
      <c r="AM26" s="86"/>
      <c r="AN26" s="201"/>
    </row>
    <row r="27" spans="1:40" ht="21.75" customHeight="1" hidden="1" thickBot="1">
      <c r="A27" s="121" t="s">
        <v>24</v>
      </c>
      <c r="B27" s="111"/>
      <c r="C27" s="110" t="s">
        <v>22</v>
      </c>
      <c r="D27" s="98"/>
      <c r="E27" s="98"/>
      <c r="F27" s="98"/>
      <c r="G27" s="98"/>
      <c r="H27" s="98"/>
      <c r="I27" s="22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01">
        <f t="shared" si="2"/>
        <v>0</v>
      </c>
      <c r="AD27" s="215">
        <f t="shared" si="3"/>
        <v>0</v>
      </c>
      <c r="AE27" s="98"/>
      <c r="AF27" s="98">
        <f t="shared" si="4"/>
        <v>0</v>
      </c>
      <c r="AG27" s="210">
        <f t="shared" si="0"/>
        <v>0</v>
      </c>
      <c r="AH27" s="203">
        <f t="shared" si="1"/>
        <v>0</v>
      </c>
      <c r="AI27" s="190"/>
      <c r="AJ27" s="86"/>
      <c r="AK27" s="86"/>
      <c r="AL27" s="86"/>
      <c r="AM27" s="86"/>
      <c r="AN27" s="201"/>
    </row>
    <row r="28" spans="1:40" ht="14.25" customHeight="1" thickBot="1">
      <c r="A28" s="121" t="s">
        <v>785</v>
      </c>
      <c r="B28" s="111"/>
      <c r="C28" s="110" t="s">
        <v>782</v>
      </c>
      <c r="D28" s="98">
        <f>D29</f>
        <v>32249.97</v>
      </c>
      <c r="E28" s="98">
        <f>E29</f>
        <v>32249.97</v>
      </c>
      <c r="F28" s="98">
        <f>F29</f>
        <v>0</v>
      </c>
      <c r="G28" s="98">
        <f>G29</f>
        <v>32249.97</v>
      </c>
      <c r="H28" s="98"/>
      <c r="I28" s="221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01">
        <f>SUM(J28:AB28)</f>
        <v>0</v>
      </c>
      <c r="AD28" s="215">
        <f>F28+AC28</f>
        <v>0</v>
      </c>
      <c r="AE28" s="98"/>
      <c r="AF28" s="98">
        <f>G28</f>
        <v>32249.97</v>
      </c>
      <c r="AG28" s="210">
        <f>D28-AF28</f>
        <v>0</v>
      </c>
      <c r="AH28" s="203">
        <f>E28-AF28</f>
        <v>0</v>
      </c>
      <c r="AI28" s="190"/>
      <c r="AJ28" s="86"/>
      <c r="AK28" s="86"/>
      <c r="AL28" s="86"/>
      <c r="AM28" s="86"/>
      <c r="AN28" s="201"/>
    </row>
    <row r="29" spans="1:40" ht="23.25" customHeight="1" thickBot="1">
      <c r="A29" s="121" t="s">
        <v>784</v>
      </c>
      <c r="B29" s="111"/>
      <c r="C29" s="110" t="s">
        <v>783</v>
      </c>
      <c r="D29" s="98">
        <f>+D111+D144</f>
        <v>32249.97</v>
      </c>
      <c r="E29" s="98">
        <f>+E111+E144</f>
        <v>32249.97</v>
      </c>
      <c r="F29" s="98">
        <f>+F111</f>
        <v>0</v>
      </c>
      <c r="G29" s="98">
        <f>+G111+G144</f>
        <v>32249.97</v>
      </c>
      <c r="H29" s="98"/>
      <c r="I29" s="221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01">
        <f>SUM(J29:AB29)</f>
        <v>0</v>
      </c>
      <c r="AD29" s="215">
        <f>F29+AC29</f>
        <v>0</v>
      </c>
      <c r="AE29" s="98"/>
      <c r="AF29" s="98">
        <f>G29</f>
        <v>32249.97</v>
      </c>
      <c r="AG29" s="210">
        <f>D29-AF29</f>
        <v>0</v>
      </c>
      <c r="AH29" s="203">
        <f>E29-AF29</f>
        <v>0</v>
      </c>
      <c r="AI29" s="190"/>
      <c r="AJ29" s="86"/>
      <c r="AK29" s="86"/>
      <c r="AL29" s="86"/>
      <c r="AM29" s="86"/>
      <c r="AN29" s="201"/>
    </row>
    <row r="30" spans="1:40" ht="15" customHeight="1" thickBot="1">
      <c r="A30" s="121" t="s">
        <v>448</v>
      </c>
      <c r="B30" s="111"/>
      <c r="C30" s="110" t="s">
        <v>507</v>
      </c>
      <c r="D30" s="98">
        <f>D47+D95+D148+D157+D60+D140+D164</f>
        <v>184040.74</v>
      </c>
      <c r="E30" s="98">
        <f>E47+E95+E148+E157+E60+E140+E164</f>
        <v>184040.74</v>
      </c>
      <c r="F30" s="98">
        <f>F95+F140+F157</f>
        <v>1524105.0399999998</v>
      </c>
      <c r="G30" s="98">
        <f>G47+G95+G148+G157+G60+G140+G164</f>
        <v>175618.23</v>
      </c>
      <c r="H30" s="98"/>
      <c r="I30" s="221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01">
        <f t="shared" si="2"/>
        <v>0</v>
      </c>
      <c r="AD30" s="215">
        <f t="shared" si="3"/>
        <v>1524105.0399999998</v>
      </c>
      <c r="AE30" s="98"/>
      <c r="AF30" s="98">
        <f t="shared" si="4"/>
        <v>175618.23</v>
      </c>
      <c r="AG30" s="210">
        <f t="shared" si="0"/>
        <v>8422.50999999998</v>
      </c>
      <c r="AH30" s="203">
        <f t="shared" si="1"/>
        <v>8422.50999999998</v>
      </c>
      <c r="AI30" s="190"/>
      <c r="AJ30" s="86"/>
      <c r="AK30" s="86"/>
      <c r="AL30" s="86"/>
      <c r="AM30" s="86"/>
      <c r="AN30" s="201"/>
    </row>
    <row r="31" spans="1:40" ht="15" customHeight="1" thickBot="1">
      <c r="A31" s="121" t="s">
        <v>495</v>
      </c>
      <c r="B31" s="111"/>
      <c r="C31" s="110" t="s">
        <v>508</v>
      </c>
      <c r="D31" s="98">
        <f>D32+D33</f>
        <v>842759.2899999999</v>
      </c>
      <c r="E31" s="98">
        <f>E32+E33</f>
        <v>842759.2899999999</v>
      </c>
      <c r="F31" s="98">
        <f>F32+F33</f>
        <v>255904.94</v>
      </c>
      <c r="G31" s="98">
        <f>G32+G33</f>
        <v>819823.2699999999</v>
      </c>
      <c r="H31" s="98"/>
      <c r="I31" s="221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01">
        <f t="shared" si="2"/>
        <v>0</v>
      </c>
      <c r="AD31" s="215">
        <f t="shared" si="3"/>
        <v>255904.94</v>
      </c>
      <c r="AE31" s="98"/>
      <c r="AF31" s="98">
        <f t="shared" si="4"/>
        <v>819823.2699999999</v>
      </c>
      <c r="AG31" s="210">
        <f t="shared" si="0"/>
        <v>22936.02000000002</v>
      </c>
      <c r="AH31" s="203">
        <f t="shared" si="1"/>
        <v>22936.02000000002</v>
      </c>
      <c r="AI31" s="190"/>
      <c r="AJ31" s="86"/>
      <c r="AK31" s="86"/>
      <c r="AL31" s="86"/>
      <c r="AM31" s="86"/>
      <c r="AN31" s="201"/>
    </row>
    <row r="32" spans="1:40" ht="14.25" customHeight="1" thickBot="1">
      <c r="A32" s="121" t="s">
        <v>496</v>
      </c>
      <c r="B32" s="111"/>
      <c r="C32" s="110" t="s">
        <v>509</v>
      </c>
      <c r="D32" s="98">
        <f>D49+D97+D113+D159+D62+D167</f>
        <v>609186.69</v>
      </c>
      <c r="E32" s="98">
        <f>E49+E97+E113+E159+E62+E167</f>
        <v>609186.69</v>
      </c>
      <c r="F32" s="98">
        <f>F49+F97+F113+F159+F62</f>
        <v>145730.57</v>
      </c>
      <c r="G32" s="98">
        <f>G49+G97+G113+G159+G62+G167</f>
        <v>609186.69</v>
      </c>
      <c r="H32" s="98"/>
      <c r="I32" s="221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01">
        <f t="shared" si="2"/>
        <v>0</v>
      </c>
      <c r="AD32" s="215">
        <f t="shared" si="3"/>
        <v>145730.57</v>
      </c>
      <c r="AE32" s="98"/>
      <c r="AF32" s="98">
        <f t="shared" si="4"/>
        <v>609186.69</v>
      </c>
      <c r="AG32" s="210">
        <f t="shared" si="0"/>
        <v>0</v>
      </c>
      <c r="AH32" s="203">
        <f t="shared" si="1"/>
        <v>0</v>
      </c>
      <c r="AI32" s="190"/>
      <c r="AJ32" s="86"/>
      <c r="AK32" s="86"/>
      <c r="AL32" s="86"/>
      <c r="AM32" s="86"/>
      <c r="AN32" s="201"/>
    </row>
    <row r="33" spans="1:40" ht="15" customHeight="1" thickBot="1">
      <c r="A33" s="121" t="s">
        <v>497</v>
      </c>
      <c r="B33" s="111"/>
      <c r="C33" s="110" t="s">
        <v>510</v>
      </c>
      <c r="D33" s="98">
        <f>D50+D98+D114+D160</f>
        <v>233572.6</v>
      </c>
      <c r="E33" s="98">
        <f>E50+E98+E114+E160</f>
        <v>233572.6</v>
      </c>
      <c r="F33" s="98">
        <f>F50+F98+F114+F160+F144</f>
        <v>110174.37</v>
      </c>
      <c r="G33" s="98">
        <f>G50+G98+G114+G160</f>
        <v>210636.58</v>
      </c>
      <c r="H33" s="98"/>
      <c r="I33" s="221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01">
        <f t="shared" si="2"/>
        <v>0</v>
      </c>
      <c r="AD33" s="215">
        <f t="shared" si="3"/>
        <v>110174.37</v>
      </c>
      <c r="AE33" s="98"/>
      <c r="AF33" s="98">
        <f t="shared" si="4"/>
        <v>210636.58</v>
      </c>
      <c r="AG33" s="210">
        <f t="shared" si="0"/>
        <v>22936.02000000002</v>
      </c>
      <c r="AH33" s="203">
        <f t="shared" si="1"/>
        <v>22936.02000000002</v>
      </c>
      <c r="AI33" s="190"/>
      <c r="AJ33" s="86"/>
      <c r="AK33" s="86"/>
      <c r="AL33" s="86"/>
      <c r="AM33" s="86"/>
      <c r="AN33" s="201"/>
    </row>
    <row r="34" spans="1:40" ht="26.25" customHeight="1" thickBot="1">
      <c r="A34" s="122" t="s">
        <v>485</v>
      </c>
      <c r="B34" s="112"/>
      <c r="C34" s="112" t="s">
        <v>320</v>
      </c>
      <c r="D34" s="79">
        <f>D36</f>
        <v>715000</v>
      </c>
      <c r="E34" s="79">
        <f>E36</f>
        <v>715000</v>
      </c>
      <c r="F34" s="79">
        <f>F36</f>
        <v>521040</v>
      </c>
      <c r="G34" s="79">
        <f>G36</f>
        <v>664721.71</v>
      </c>
      <c r="H34" s="79"/>
      <c r="I34" s="22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01">
        <f t="shared" si="2"/>
        <v>0</v>
      </c>
      <c r="AD34" s="215">
        <f t="shared" si="3"/>
        <v>521040</v>
      </c>
      <c r="AE34" s="91"/>
      <c r="AF34" s="79">
        <f t="shared" si="4"/>
        <v>664721.71</v>
      </c>
      <c r="AG34" s="83">
        <f t="shared" si="0"/>
        <v>50278.29000000004</v>
      </c>
      <c r="AH34" s="204">
        <f t="shared" si="1"/>
        <v>50278.29000000004</v>
      </c>
      <c r="AI34" s="106"/>
      <c r="AJ34" s="79"/>
      <c r="AK34" s="79"/>
      <c r="AL34" s="79"/>
      <c r="AM34" s="79"/>
      <c r="AN34" s="202"/>
    </row>
    <row r="35" spans="1:40" ht="15" customHeight="1" thickBot="1">
      <c r="A35" s="123"/>
      <c r="B35" s="109"/>
      <c r="C35" s="109" t="s">
        <v>377</v>
      </c>
      <c r="D35" s="91"/>
      <c r="E35" s="91"/>
      <c r="F35" s="91"/>
      <c r="G35" s="91"/>
      <c r="H35" s="91"/>
      <c r="I35" s="108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01">
        <f t="shared" si="2"/>
        <v>0</v>
      </c>
      <c r="AD35" s="215">
        <f t="shared" si="3"/>
        <v>0</v>
      </c>
      <c r="AE35" s="91"/>
      <c r="AF35" s="81"/>
      <c r="AG35" s="83">
        <f t="shared" si="0"/>
        <v>0</v>
      </c>
      <c r="AH35" s="204">
        <f t="shared" si="1"/>
        <v>0</v>
      </c>
      <c r="AI35" s="106"/>
      <c r="AJ35" s="79"/>
      <c r="AK35" s="79"/>
      <c r="AL35" s="79"/>
      <c r="AM35" s="79"/>
      <c r="AN35" s="202"/>
    </row>
    <row r="36" spans="1:40" ht="15" customHeight="1" thickBot="1">
      <c r="A36" s="123" t="s">
        <v>487</v>
      </c>
      <c r="B36" s="109"/>
      <c r="C36" s="109" t="s">
        <v>57</v>
      </c>
      <c r="D36" s="91">
        <f>D37</f>
        <v>715000</v>
      </c>
      <c r="E36" s="91">
        <f>E37</f>
        <v>715000</v>
      </c>
      <c r="F36" s="91">
        <f>F37</f>
        <v>521040</v>
      </c>
      <c r="G36" s="91">
        <f>G37</f>
        <v>664721.71</v>
      </c>
      <c r="H36" s="91"/>
      <c r="I36" s="108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01">
        <f t="shared" si="2"/>
        <v>0</v>
      </c>
      <c r="AD36" s="215">
        <f t="shared" si="3"/>
        <v>521040</v>
      </c>
      <c r="AE36" s="91"/>
      <c r="AF36" s="91">
        <f>G36</f>
        <v>664721.71</v>
      </c>
      <c r="AG36" s="83">
        <f t="shared" si="0"/>
        <v>50278.29000000004</v>
      </c>
      <c r="AH36" s="204">
        <f t="shared" si="1"/>
        <v>50278.29000000004</v>
      </c>
      <c r="AI36" s="106"/>
      <c r="AJ36" s="79"/>
      <c r="AK36" s="79"/>
      <c r="AL36" s="79"/>
      <c r="AM36" s="79"/>
      <c r="AN36" s="202"/>
    </row>
    <row r="37" spans="1:40" ht="15" customHeight="1" thickBot="1">
      <c r="A37" s="123" t="s">
        <v>488</v>
      </c>
      <c r="B37" s="109"/>
      <c r="C37" s="109" t="s">
        <v>58</v>
      </c>
      <c r="D37" s="91">
        <f>D38+D40+D39</f>
        <v>715000</v>
      </c>
      <c r="E37" s="91">
        <f>E38+E40+E39</f>
        <v>715000</v>
      </c>
      <c r="F37" s="91">
        <f>F38+F40+F39</f>
        <v>521040</v>
      </c>
      <c r="G37" s="91">
        <f>G38+G40+G39</f>
        <v>664721.71</v>
      </c>
      <c r="H37" s="91"/>
      <c r="I37" s="108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01">
        <f t="shared" si="2"/>
        <v>0</v>
      </c>
      <c r="AD37" s="215">
        <f t="shared" si="3"/>
        <v>521040</v>
      </c>
      <c r="AE37" s="91"/>
      <c r="AF37" s="91">
        <f>AF38+AF40+AF39</f>
        <v>664721.71</v>
      </c>
      <c r="AG37" s="83">
        <f t="shared" si="0"/>
        <v>50278.29000000004</v>
      </c>
      <c r="AH37" s="204">
        <f t="shared" si="1"/>
        <v>50278.29000000004</v>
      </c>
      <c r="AI37" s="106"/>
      <c r="AJ37" s="79"/>
      <c r="AK37" s="79"/>
      <c r="AL37" s="79"/>
      <c r="AM37" s="79"/>
      <c r="AN37" s="202"/>
    </row>
    <row r="38" spans="1:40" ht="13.5" customHeight="1" thickBot="1">
      <c r="A38" s="123" t="s">
        <v>445</v>
      </c>
      <c r="B38" s="113"/>
      <c r="C38" s="109" t="s">
        <v>59</v>
      </c>
      <c r="D38" s="91">
        <v>547000</v>
      </c>
      <c r="E38" s="91">
        <v>547000</v>
      </c>
      <c r="F38" s="91">
        <v>394866</v>
      </c>
      <c r="G38" s="91">
        <v>516744.14</v>
      </c>
      <c r="H38" s="91"/>
      <c r="I38" s="108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01">
        <f t="shared" si="2"/>
        <v>0</v>
      </c>
      <c r="AD38" s="215">
        <f>F38+AC38</f>
        <v>394866</v>
      </c>
      <c r="AE38" s="83"/>
      <c r="AF38" s="91">
        <f aca="true" t="shared" si="6" ref="AF38:AF51">G38</f>
        <v>516744.14</v>
      </c>
      <c r="AG38" s="83">
        <f t="shared" si="0"/>
        <v>30255.859999999986</v>
      </c>
      <c r="AH38" s="204">
        <f t="shared" si="1"/>
        <v>30255.859999999986</v>
      </c>
      <c r="AI38" s="198">
        <v>24423.5</v>
      </c>
      <c r="AJ38" s="199">
        <v>1130</v>
      </c>
      <c r="AK38" s="199">
        <v>6514</v>
      </c>
      <c r="AL38" s="79"/>
      <c r="AM38" s="79"/>
      <c r="AN38" s="202">
        <f>AI38+AJ38+AK38+AL38+AM38</f>
        <v>32067.5</v>
      </c>
    </row>
    <row r="39" spans="1:40" ht="15" customHeight="1" hidden="1">
      <c r="A39" s="123" t="s">
        <v>446</v>
      </c>
      <c r="B39" s="113"/>
      <c r="C39" s="109" t="s">
        <v>298</v>
      </c>
      <c r="D39" s="91">
        <v>0</v>
      </c>
      <c r="E39" s="91">
        <v>0</v>
      </c>
      <c r="F39" s="91"/>
      <c r="G39" s="91"/>
      <c r="H39" s="91"/>
      <c r="I39" s="108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01">
        <f t="shared" si="2"/>
        <v>0</v>
      </c>
      <c r="AD39" s="215">
        <f t="shared" si="3"/>
        <v>0</v>
      </c>
      <c r="AE39" s="91"/>
      <c r="AF39" s="91">
        <f t="shared" si="6"/>
        <v>0</v>
      </c>
      <c r="AG39" s="83">
        <f t="shared" si="0"/>
        <v>0</v>
      </c>
      <c r="AH39" s="204">
        <f t="shared" si="1"/>
        <v>0</v>
      </c>
      <c r="AI39" s="106"/>
      <c r="AJ39" s="79"/>
      <c r="AK39" s="79"/>
      <c r="AL39" s="79"/>
      <c r="AM39" s="79"/>
      <c r="AN39" s="202">
        <f aca="true" t="shared" si="7" ref="AN39:AN103">AI39+AJ39+AK39+AL39+AM39</f>
        <v>0</v>
      </c>
    </row>
    <row r="40" spans="1:40" ht="14.25" customHeight="1" thickBot="1">
      <c r="A40" s="123" t="s">
        <v>611</v>
      </c>
      <c r="B40" s="113"/>
      <c r="C40" s="109" t="s">
        <v>60</v>
      </c>
      <c r="D40" s="91">
        <v>168000</v>
      </c>
      <c r="E40" s="91">
        <v>168000</v>
      </c>
      <c r="F40" s="91">
        <v>126174</v>
      </c>
      <c r="G40" s="91">
        <v>147977.57</v>
      </c>
      <c r="H40" s="91"/>
      <c r="I40" s="108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01">
        <f t="shared" si="2"/>
        <v>0</v>
      </c>
      <c r="AD40" s="215">
        <f t="shared" si="3"/>
        <v>126174</v>
      </c>
      <c r="AE40" s="83"/>
      <c r="AF40" s="91">
        <f t="shared" si="6"/>
        <v>147977.57</v>
      </c>
      <c r="AG40" s="83">
        <f t="shared" si="0"/>
        <v>20022.429999999993</v>
      </c>
      <c r="AH40" s="204">
        <f t="shared" si="1"/>
        <v>20022.429999999993</v>
      </c>
      <c r="AI40" s="198">
        <v>5824.7</v>
      </c>
      <c r="AJ40" s="79"/>
      <c r="AK40" s="199">
        <v>13390.9</v>
      </c>
      <c r="AL40" s="79"/>
      <c r="AM40" s="79"/>
      <c r="AN40" s="202">
        <f t="shared" si="7"/>
        <v>19215.6</v>
      </c>
    </row>
    <row r="41" spans="1:40" ht="15" customHeight="1" hidden="1" thickBot="1">
      <c r="A41" s="124" t="s">
        <v>490</v>
      </c>
      <c r="B41" s="114"/>
      <c r="C41" s="115" t="s">
        <v>543</v>
      </c>
      <c r="D41" s="90">
        <f>D42+D43+D44+D45+D46</f>
        <v>0</v>
      </c>
      <c r="E41" s="90">
        <f>E42+E43+E44+E45+E46</f>
        <v>0</v>
      </c>
      <c r="F41" s="90">
        <f>F42+F43+F44+F45+F46</f>
        <v>0</v>
      </c>
      <c r="G41" s="90">
        <f>G42+G43+G44+G45+G46</f>
        <v>0</v>
      </c>
      <c r="H41" s="90"/>
      <c r="I41" s="223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01">
        <f t="shared" si="2"/>
        <v>0</v>
      </c>
      <c r="AD41" s="215">
        <f t="shared" si="3"/>
        <v>0</v>
      </c>
      <c r="AE41" s="91"/>
      <c r="AF41" s="90">
        <f t="shared" si="6"/>
        <v>0</v>
      </c>
      <c r="AG41" s="83">
        <f t="shared" si="0"/>
        <v>0</v>
      </c>
      <c r="AH41" s="205">
        <f t="shared" si="1"/>
        <v>0</v>
      </c>
      <c r="AI41" s="191"/>
      <c r="AJ41" s="85"/>
      <c r="AK41" s="85"/>
      <c r="AL41" s="85"/>
      <c r="AM41" s="85"/>
      <c r="AN41" s="202">
        <f t="shared" si="7"/>
        <v>0</v>
      </c>
    </row>
    <row r="42" spans="1:40" ht="15" customHeight="1" hidden="1">
      <c r="A42" s="124" t="s">
        <v>447</v>
      </c>
      <c r="B42" s="114"/>
      <c r="C42" s="115" t="s">
        <v>544</v>
      </c>
      <c r="D42" s="90">
        <f aca="true" t="shared" si="8" ref="D42:G45">D71</f>
        <v>0</v>
      </c>
      <c r="E42" s="90">
        <f aca="true" t="shared" si="9" ref="E42:F45">E71</f>
        <v>0</v>
      </c>
      <c r="F42" s="90">
        <f t="shared" si="9"/>
        <v>0</v>
      </c>
      <c r="G42" s="90">
        <f t="shared" si="8"/>
        <v>0</v>
      </c>
      <c r="H42" s="90"/>
      <c r="I42" s="223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01">
        <f t="shared" si="2"/>
        <v>0</v>
      </c>
      <c r="AD42" s="215">
        <f t="shared" si="3"/>
        <v>0</v>
      </c>
      <c r="AE42" s="91"/>
      <c r="AF42" s="90">
        <f t="shared" si="6"/>
        <v>0</v>
      </c>
      <c r="AG42" s="83">
        <f t="shared" si="0"/>
        <v>0</v>
      </c>
      <c r="AH42" s="205">
        <f t="shared" si="1"/>
        <v>0</v>
      </c>
      <c r="AI42" s="191"/>
      <c r="AJ42" s="85"/>
      <c r="AK42" s="85"/>
      <c r="AL42" s="85"/>
      <c r="AM42" s="85"/>
      <c r="AN42" s="202">
        <f t="shared" si="7"/>
        <v>0</v>
      </c>
    </row>
    <row r="43" spans="1:40" ht="15" customHeight="1" hidden="1">
      <c r="A43" s="124" t="s">
        <v>491</v>
      </c>
      <c r="B43" s="114"/>
      <c r="C43" s="115" t="s">
        <v>545</v>
      </c>
      <c r="D43" s="90">
        <f t="shared" si="8"/>
        <v>0</v>
      </c>
      <c r="E43" s="90">
        <f t="shared" si="9"/>
        <v>0</v>
      </c>
      <c r="F43" s="90">
        <f t="shared" si="9"/>
        <v>0</v>
      </c>
      <c r="G43" s="90">
        <f t="shared" si="8"/>
        <v>0</v>
      </c>
      <c r="H43" s="90"/>
      <c r="I43" s="223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01">
        <f t="shared" si="2"/>
        <v>0</v>
      </c>
      <c r="AD43" s="215">
        <f t="shared" si="3"/>
        <v>0</v>
      </c>
      <c r="AE43" s="91"/>
      <c r="AF43" s="90">
        <f t="shared" si="6"/>
        <v>0</v>
      </c>
      <c r="AG43" s="83">
        <f t="shared" si="0"/>
        <v>0</v>
      </c>
      <c r="AH43" s="205">
        <f t="shared" si="1"/>
        <v>0</v>
      </c>
      <c r="AI43" s="191"/>
      <c r="AJ43" s="85"/>
      <c r="AK43" s="85"/>
      <c r="AL43" s="85"/>
      <c r="AM43" s="85"/>
      <c r="AN43" s="202">
        <f t="shared" si="7"/>
        <v>0</v>
      </c>
    </row>
    <row r="44" spans="1:40" ht="15" customHeight="1" hidden="1">
      <c r="A44" s="124" t="s">
        <v>492</v>
      </c>
      <c r="B44" s="114"/>
      <c r="C44" s="115" t="s">
        <v>546</v>
      </c>
      <c r="D44" s="90">
        <f t="shared" si="8"/>
        <v>0</v>
      </c>
      <c r="E44" s="90">
        <f t="shared" si="9"/>
        <v>0</v>
      </c>
      <c r="F44" s="90">
        <f t="shared" si="9"/>
        <v>0</v>
      </c>
      <c r="G44" s="90">
        <f t="shared" si="8"/>
        <v>0</v>
      </c>
      <c r="H44" s="90"/>
      <c r="I44" s="223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01">
        <f t="shared" si="2"/>
        <v>0</v>
      </c>
      <c r="AD44" s="215">
        <f t="shared" si="3"/>
        <v>0</v>
      </c>
      <c r="AE44" s="91"/>
      <c r="AF44" s="90">
        <f t="shared" si="6"/>
        <v>0</v>
      </c>
      <c r="AG44" s="83">
        <f t="shared" si="0"/>
        <v>0</v>
      </c>
      <c r="AH44" s="205">
        <f t="shared" si="1"/>
        <v>0</v>
      </c>
      <c r="AI44" s="191"/>
      <c r="AJ44" s="85"/>
      <c r="AK44" s="85"/>
      <c r="AL44" s="85"/>
      <c r="AM44" s="85"/>
      <c r="AN44" s="202">
        <f t="shared" si="7"/>
        <v>0</v>
      </c>
    </row>
    <row r="45" spans="1:40" ht="15" customHeight="1" hidden="1">
      <c r="A45" s="124" t="s">
        <v>493</v>
      </c>
      <c r="B45" s="114"/>
      <c r="C45" s="115" t="s">
        <v>547</v>
      </c>
      <c r="D45" s="90">
        <f t="shared" si="8"/>
        <v>0</v>
      </c>
      <c r="E45" s="90">
        <f t="shared" si="9"/>
        <v>0</v>
      </c>
      <c r="F45" s="90">
        <f t="shared" si="9"/>
        <v>0</v>
      </c>
      <c r="G45" s="90">
        <f t="shared" si="8"/>
        <v>0</v>
      </c>
      <c r="H45" s="90"/>
      <c r="I45" s="223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01">
        <f t="shared" si="2"/>
        <v>0</v>
      </c>
      <c r="AD45" s="215">
        <f t="shared" si="3"/>
        <v>0</v>
      </c>
      <c r="AE45" s="91"/>
      <c r="AF45" s="90">
        <f t="shared" si="6"/>
        <v>0</v>
      </c>
      <c r="AG45" s="83">
        <f t="shared" si="0"/>
        <v>0</v>
      </c>
      <c r="AH45" s="205">
        <f t="shared" si="1"/>
        <v>0</v>
      </c>
      <c r="AI45" s="191"/>
      <c r="AJ45" s="85"/>
      <c r="AK45" s="85"/>
      <c r="AL45" s="85"/>
      <c r="AM45" s="85"/>
      <c r="AN45" s="202">
        <f t="shared" si="7"/>
        <v>0</v>
      </c>
    </row>
    <row r="46" spans="1:40" ht="15" customHeight="1" hidden="1" thickBot="1">
      <c r="A46" s="124" t="s">
        <v>494</v>
      </c>
      <c r="B46" s="114"/>
      <c r="C46" s="115" t="s">
        <v>548</v>
      </c>
      <c r="D46" s="90">
        <f>D70</f>
        <v>0</v>
      </c>
      <c r="E46" s="90">
        <f>E70</f>
        <v>0</v>
      </c>
      <c r="F46" s="90">
        <f>F70</f>
        <v>0</v>
      </c>
      <c r="G46" s="90">
        <f>G70</f>
        <v>0</v>
      </c>
      <c r="H46" s="90"/>
      <c r="I46" s="223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01">
        <f t="shared" si="2"/>
        <v>0</v>
      </c>
      <c r="AD46" s="215">
        <f t="shared" si="3"/>
        <v>0</v>
      </c>
      <c r="AE46" s="91"/>
      <c r="AF46" s="90">
        <f t="shared" si="6"/>
        <v>0</v>
      </c>
      <c r="AG46" s="83">
        <f t="shared" si="0"/>
        <v>0</v>
      </c>
      <c r="AH46" s="205">
        <f t="shared" si="1"/>
        <v>0</v>
      </c>
      <c r="AI46" s="191"/>
      <c r="AJ46" s="85"/>
      <c r="AK46" s="85"/>
      <c r="AL46" s="85"/>
      <c r="AM46" s="85"/>
      <c r="AN46" s="202">
        <f t="shared" si="7"/>
        <v>0</v>
      </c>
    </row>
    <row r="47" spans="1:40" ht="15" customHeight="1" hidden="1" thickBot="1">
      <c r="A47" s="124" t="s">
        <v>448</v>
      </c>
      <c r="B47" s="114"/>
      <c r="C47" s="115" t="s">
        <v>549</v>
      </c>
      <c r="D47" s="90">
        <f>D75</f>
        <v>0</v>
      </c>
      <c r="E47" s="90">
        <f>E75</f>
        <v>0</v>
      </c>
      <c r="F47" s="90">
        <f>F75</f>
        <v>0</v>
      </c>
      <c r="G47" s="90">
        <f>G75</f>
        <v>0</v>
      </c>
      <c r="H47" s="90"/>
      <c r="I47" s="223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01">
        <f t="shared" si="2"/>
        <v>0</v>
      </c>
      <c r="AD47" s="215">
        <f t="shared" si="3"/>
        <v>0</v>
      </c>
      <c r="AE47" s="91"/>
      <c r="AF47" s="90">
        <f t="shared" si="6"/>
        <v>0</v>
      </c>
      <c r="AG47" s="83">
        <f t="shared" si="0"/>
        <v>0</v>
      </c>
      <c r="AH47" s="205">
        <f aca="true" t="shared" si="10" ref="AH47:AH78">E47-AF47</f>
        <v>0</v>
      </c>
      <c r="AI47" s="191"/>
      <c r="AJ47" s="85"/>
      <c r="AK47" s="85"/>
      <c r="AL47" s="85"/>
      <c r="AM47" s="85"/>
      <c r="AN47" s="202">
        <f t="shared" si="7"/>
        <v>0</v>
      </c>
    </row>
    <row r="48" spans="1:40" ht="15" customHeight="1" hidden="1" thickBot="1">
      <c r="A48" s="124" t="s">
        <v>495</v>
      </c>
      <c r="B48" s="114"/>
      <c r="C48" s="115" t="s">
        <v>550</v>
      </c>
      <c r="D48" s="90">
        <f>D49+D50</f>
        <v>0</v>
      </c>
      <c r="E48" s="90">
        <f>E49+E50</f>
        <v>0</v>
      </c>
      <c r="F48" s="90">
        <f>F49+F50</f>
        <v>0</v>
      </c>
      <c r="G48" s="90">
        <f>G49+G50</f>
        <v>0</v>
      </c>
      <c r="H48" s="90"/>
      <c r="I48" s="223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01">
        <f t="shared" si="2"/>
        <v>0</v>
      </c>
      <c r="AD48" s="215">
        <f t="shared" si="3"/>
        <v>0</v>
      </c>
      <c r="AE48" s="91"/>
      <c r="AF48" s="90">
        <f t="shared" si="6"/>
        <v>0</v>
      </c>
      <c r="AG48" s="83">
        <f t="shared" si="0"/>
        <v>0</v>
      </c>
      <c r="AH48" s="205">
        <f t="shared" si="10"/>
        <v>0</v>
      </c>
      <c r="AI48" s="191"/>
      <c r="AJ48" s="85"/>
      <c r="AK48" s="85"/>
      <c r="AL48" s="85"/>
      <c r="AM48" s="85"/>
      <c r="AN48" s="202">
        <f t="shared" si="7"/>
        <v>0</v>
      </c>
    </row>
    <row r="49" spans="1:40" ht="15" customHeight="1" hidden="1">
      <c r="A49" s="124" t="s">
        <v>496</v>
      </c>
      <c r="B49" s="114"/>
      <c r="C49" s="115" t="s">
        <v>551</v>
      </c>
      <c r="D49" s="90">
        <f aca="true" t="shared" si="11" ref="D49:G50">D78</f>
        <v>0</v>
      </c>
      <c r="E49" s="90">
        <f>E78</f>
        <v>0</v>
      </c>
      <c r="F49" s="90">
        <f>F78</f>
        <v>0</v>
      </c>
      <c r="G49" s="90">
        <f t="shared" si="11"/>
        <v>0</v>
      </c>
      <c r="H49" s="90"/>
      <c r="I49" s="223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01">
        <f t="shared" si="2"/>
        <v>0</v>
      </c>
      <c r="AD49" s="215">
        <f t="shared" si="3"/>
        <v>0</v>
      </c>
      <c r="AE49" s="91"/>
      <c r="AF49" s="90">
        <f t="shared" si="6"/>
        <v>0</v>
      </c>
      <c r="AG49" s="83">
        <f t="shared" si="0"/>
        <v>0</v>
      </c>
      <c r="AH49" s="205">
        <f t="shared" si="10"/>
        <v>0</v>
      </c>
      <c r="AI49" s="191"/>
      <c r="AJ49" s="85"/>
      <c r="AK49" s="85"/>
      <c r="AL49" s="85"/>
      <c r="AM49" s="85"/>
      <c r="AN49" s="202">
        <f t="shared" si="7"/>
        <v>0</v>
      </c>
    </row>
    <row r="50" spans="1:40" ht="0.75" customHeight="1" hidden="1" thickBot="1">
      <c r="A50" s="124" t="s">
        <v>497</v>
      </c>
      <c r="B50" s="114"/>
      <c r="C50" s="115" t="s">
        <v>552</v>
      </c>
      <c r="D50" s="90">
        <f t="shared" si="11"/>
        <v>0</v>
      </c>
      <c r="E50" s="90">
        <f>E79</f>
        <v>0</v>
      </c>
      <c r="F50" s="90">
        <f>F79</f>
        <v>0</v>
      </c>
      <c r="G50" s="90">
        <f t="shared" si="11"/>
        <v>0</v>
      </c>
      <c r="H50" s="90"/>
      <c r="I50" s="223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01">
        <f t="shared" si="2"/>
        <v>0</v>
      </c>
      <c r="AD50" s="215">
        <f t="shared" si="3"/>
        <v>0</v>
      </c>
      <c r="AE50" s="91"/>
      <c r="AF50" s="90">
        <f t="shared" si="6"/>
        <v>0</v>
      </c>
      <c r="AG50" s="83">
        <f t="shared" si="0"/>
        <v>0</v>
      </c>
      <c r="AH50" s="205">
        <f t="shared" si="10"/>
        <v>0</v>
      </c>
      <c r="AI50" s="191"/>
      <c r="AJ50" s="85"/>
      <c r="AK50" s="85"/>
      <c r="AL50" s="85"/>
      <c r="AM50" s="85"/>
      <c r="AN50" s="202">
        <f t="shared" si="7"/>
        <v>0</v>
      </c>
    </row>
    <row r="51" spans="1:40" ht="25.5" customHeight="1" hidden="1" thickBot="1">
      <c r="A51" s="122" t="s">
        <v>194</v>
      </c>
      <c r="B51" s="112"/>
      <c r="C51" s="112" t="s">
        <v>188</v>
      </c>
      <c r="D51" s="79">
        <f>D53</f>
        <v>0</v>
      </c>
      <c r="E51" s="79">
        <f>E53</f>
        <v>0</v>
      </c>
      <c r="F51" s="79">
        <f>F53</f>
        <v>427790</v>
      </c>
      <c r="G51" s="79">
        <f>G53</f>
        <v>0</v>
      </c>
      <c r="H51" s="79"/>
      <c r="I51" s="22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01">
        <f t="shared" si="2"/>
        <v>0</v>
      </c>
      <c r="AD51" s="215">
        <f t="shared" si="3"/>
        <v>427790</v>
      </c>
      <c r="AE51" s="91"/>
      <c r="AF51" s="79">
        <f t="shared" si="6"/>
        <v>0</v>
      </c>
      <c r="AG51" s="83">
        <f t="shared" si="0"/>
        <v>0</v>
      </c>
      <c r="AH51" s="204">
        <f t="shared" si="10"/>
        <v>0</v>
      </c>
      <c r="AI51" s="106"/>
      <c r="AJ51" s="79"/>
      <c r="AK51" s="79"/>
      <c r="AL51" s="79"/>
      <c r="AM51" s="79"/>
      <c r="AN51" s="202">
        <f t="shared" si="7"/>
        <v>0</v>
      </c>
    </row>
    <row r="52" spans="1:40" ht="15" customHeight="1" hidden="1" thickBot="1">
      <c r="A52" s="123"/>
      <c r="B52" s="109"/>
      <c r="C52" s="109" t="s">
        <v>377</v>
      </c>
      <c r="D52" s="91"/>
      <c r="E52" s="91"/>
      <c r="F52" s="91"/>
      <c r="G52" s="91"/>
      <c r="H52" s="91"/>
      <c r="I52" s="108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01">
        <f t="shared" si="2"/>
        <v>0</v>
      </c>
      <c r="AD52" s="215">
        <f t="shared" si="3"/>
        <v>0</v>
      </c>
      <c r="AE52" s="91"/>
      <c r="AF52" s="81"/>
      <c r="AG52" s="83">
        <f t="shared" si="0"/>
        <v>0</v>
      </c>
      <c r="AH52" s="204">
        <f t="shared" si="10"/>
        <v>0</v>
      </c>
      <c r="AI52" s="106"/>
      <c r="AJ52" s="79"/>
      <c r="AK52" s="79"/>
      <c r="AL52" s="79"/>
      <c r="AM52" s="79"/>
      <c r="AN52" s="202">
        <f t="shared" si="7"/>
        <v>0</v>
      </c>
    </row>
    <row r="53" spans="1:40" ht="15" customHeight="1" hidden="1" thickBot="1">
      <c r="A53" s="123" t="s">
        <v>487</v>
      </c>
      <c r="B53" s="109"/>
      <c r="C53" s="109" t="s">
        <v>189</v>
      </c>
      <c r="D53" s="91">
        <f>D54</f>
        <v>0</v>
      </c>
      <c r="E53" s="91">
        <f>E54</f>
        <v>0</v>
      </c>
      <c r="F53" s="91">
        <f>F54</f>
        <v>427790</v>
      </c>
      <c r="G53" s="91">
        <f>G54</f>
        <v>0</v>
      </c>
      <c r="H53" s="91"/>
      <c r="I53" s="108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01">
        <f t="shared" si="2"/>
        <v>0</v>
      </c>
      <c r="AD53" s="215">
        <f t="shared" si="3"/>
        <v>427790</v>
      </c>
      <c r="AE53" s="91"/>
      <c r="AF53" s="91">
        <f>G53</f>
        <v>0</v>
      </c>
      <c r="AG53" s="83">
        <f t="shared" si="0"/>
        <v>0</v>
      </c>
      <c r="AH53" s="204">
        <f t="shared" si="10"/>
        <v>0</v>
      </c>
      <c r="AI53" s="106"/>
      <c r="AJ53" s="79"/>
      <c r="AK53" s="79"/>
      <c r="AL53" s="79"/>
      <c r="AM53" s="79"/>
      <c r="AN53" s="202">
        <f t="shared" si="7"/>
        <v>0</v>
      </c>
    </row>
    <row r="54" spans="1:40" ht="15" customHeight="1" hidden="1" thickBot="1">
      <c r="A54" s="123" t="s">
        <v>488</v>
      </c>
      <c r="B54" s="109"/>
      <c r="C54" s="109" t="s">
        <v>190</v>
      </c>
      <c r="D54" s="91">
        <f>D55+D56</f>
        <v>0</v>
      </c>
      <c r="E54" s="91">
        <f>E55+E56</f>
        <v>0</v>
      </c>
      <c r="F54" s="91">
        <f>F55+F56</f>
        <v>427790</v>
      </c>
      <c r="G54" s="91">
        <f>G55+G56</f>
        <v>0</v>
      </c>
      <c r="H54" s="91"/>
      <c r="I54" s="108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01">
        <f t="shared" si="2"/>
        <v>0</v>
      </c>
      <c r="AD54" s="215">
        <f t="shared" si="3"/>
        <v>427790</v>
      </c>
      <c r="AE54" s="91"/>
      <c r="AF54" s="91">
        <f>G54</f>
        <v>0</v>
      </c>
      <c r="AG54" s="83">
        <f t="shared" si="0"/>
        <v>0</v>
      </c>
      <c r="AH54" s="204">
        <f t="shared" si="10"/>
        <v>0</v>
      </c>
      <c r="AI54" s="106"/>
      <c r="AJ54" s="79"/>
      <c r="AK54" s="79"/>
      <c r="AL54" s="79"/>
      <c r="AM54" s="79"/>
      <c r="AN54" s="202">
        <f t="shared" si="7"/>
        <v>0</v>
      </c>
    </row>
    <row r="55" spans="1:40" ht="15" customHeight="1" hidden="1" thickBot="1">
      <c r="A55" s="123" t="s">
        <v>445</v>
      </c>
      <c r="B55" s="113"/>
      <c r="C55" s="109" t="s">
        <v>191</v>
      </c>
      <c r="D55" s="91"/>
      <c r="E55" s="91"/>
      <c r="F55" s="91">
        <v>323343</v>
      </c>
      <c r="G55" s="91"/>
      <c r="H55" s="91"/>
      <c r="I55" s="108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01">
        <f t="shared" si="2"/>
        <v>0</v>
      </c>
      <c r="AD55" s="215">
        <f t="shared" si="3"/>
        <v>323343</v>
      </c>
      <c r="AE55" s="83"/>
      <c r="AF55" s="91">
        <f>G55</f>
        <v>0</v>
      </c>
      <c r="AG55" s="83">
        <f t="shared" si="0"/>
        <v>0</v>
      </c>
      <c r="AH55" s="204">
        <f t="shared" si="10"/>
        <v>0</v>
      </c>
      <c r="AI55" s="198">
        <v>31854.5</v>
      </c>
      <c r="AJ55" s="199">
        <v>1130</v>
      </c>
      <c r="AK55" s="199">
        <v>2243</v>
      </c>
      <c r="AL55" s="79"/>
      <c r="AM55" s="79"/>
      <c r="AN55" s="202">
        <f t="shared" si="7"/>
        <v>35227.5</v>
      </c>
    </row>
    <row r="56" spans="1:40" ht="15.75" customHeight="1" hidden="1" thickBot="1">
      <c r="A56" s="123" t="s">
        <v>615</v>
      </c>
      <c r="B56" s="113"/>
      <c r="C56" s="109" t="s">
        <v>192</v>
      </c>
      <c r="D56" s="91"/>
      <c r="E56" s="91"/>
      <c r="F56" s="91">
        <v>104447</v>
      </c>
      <c r="G56" s="91"/>
      <c r="H56" s="91"/>
      <c r="I56" s="108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01">
        <f t="shared" si="2"/>
        <v>0</v>
      </c>
      <c r="AD56" s="215">
        <f t="shared" si="3"/>
        <v>104447</v>
      </c>
      <c r="AE56" s="83"/>
      <c r="AF56" s="91">
        <f>G56</f>
        <v>0</v>
      </c>
      <c r="AG56" s="83">
        <f t="shared" si="0"/>
        <v>0</v>
      </c>
      <c r="AH56" s="204">
        <f t="shared" si="10"/>
        <v>0</v>
      </c>
      <c r="AI56" s="198">
        <v>4194.7</v>
      </c>
      <c r="AJ56" s="79"/>
      <c r="AK56" s="199">
        <v>4782.1</v>
      </c>
      <c r="AL56" s="79"/>
      <c r="AM56" s="79"/>
      <c r="AN56" s="202">
        <f t="shared" si="7"/>
        <v>8976.8</v>
      </c>
    </row>
    <row r="57" spans="1:40" ht="23.25" customHeight="1" hidden="1">
      <c r="A57" s="122" t="s">
        <v>318</v>
      </c>
      <c r="B57" s="112"/>
      <c r="C57" s="112" t="s">
        <v>343</v>
      </c>
      <c r="D57" s="79">
        <f>D59+D61</f>
        <v>0</v>
      </c>
      <c r="E57" s="79">
        <f>E59+E61</f>
        <v>0</v>
      </c>
      <c r="F57" s="79">
        <f>F59+F61</f>
        <v>0</v>
      </c>
      <c r="G57" s="79">
        <f>G59+G61</f>
        <v>0</v>
      </c>
      <c r="H57" s="79"/>
      <c r="I57" s="22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01">
        <f t="shared" si="2"/>
        <v>0</v>
      </c>
      <c r="AD57" s="215">
        <f t="shared" si="3"/>
        <v>0</v>
      </c>
      <c r="AE57" s="91"/>
      <c r="AF57" s="79">
        <f>G57</f>
        <v>0</v>
      </c>
      <c r="AG57" s="83">
        <f t="shared" si="0"/>
        <v>0</v>
      </c>
      <c r="AH57" s="204">
        <f t="shared" si="10"/>
        <v>0</v>
      </c>
      <c r="AI57" s="106"/>
      <c r="AJ57" s="79"/>
      <c r="AK57" s="79"/>
      <c r="AL57" s="79"/>
      <c r="AM57" s="79"/>
      <c r="AN57" s="202">
        <f t="shared" si="7"/>
        <v>0</v>
      </c>
    </row>
    <row r="58" spans="1:40" ht="15" customHeight="1" hidden="1">
      <c r="A58" s="123"/>
      <c r="B58" s="109"/>
      <c r="C58" s="109" t="s">
        <v>377</v>
      </c>
      <c r="D58" s="91"/>
      <c r="E58" s="91"/>
      <c r="F58" s="91"/>
      <c r="G58" s="91"/>
      <c r="H58" s="91"/>
      <c r="I58" s="108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01">
        <f t="shared" si="2"/>
        <v>0</v>
      </c>
      <c r="AD58" s="215">
        <f t="shared" si="3"/>
        <v>0</v>
      </c>
      <c r="AE58" s="91"/>
      <c r="AF58" s="81"/>
      <c r="AG58" s="83">
        <f t="shared" si="0"/>
        <v>0</v>
      </c>
      <c r="AH58" s="204">
        <f t="shared" si="10"/>
        <v>0</v>
      </c>
      <c r="AI58" s="106"/>
      <c r="AJ58" s="79"/>
      <c r="AK58" s="79"/>
      <c r="AL58" s="79"/>
      <c r="AM58" s="79"/>
      <c r="AN58" s="202">
        <f t="shared" si="7"/>
        <v>0</v>
      </c>
    </row>
    <row r="59" spans="1:40" ht="14.25" customHeight="1" hidden="1">
      <c r="A59" s="123" t="s">
        <v>487</v>
      </c>
      <c r="B59" s="109"/>
      <c r="C59" s="109" t="s">
        <v>343</v>
      </c>
      <c r="D59" s="91">
        <f>D60</f>
        <v>0</v>
      </c>
      <c r="E59" s="91">
        <f>E60</f>
        <v>0</v>
      </c>
      <c r="F59" s="91">
        <f>F60</f>
        <v>0</v>
      </c>
      <c r="G59" s="91">
        <f>G60</f>
        <v>0</v>
      </c>
      <c r="H59" s="91"/>
      <c r="I59" s="108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01">
        <f t="shared" si="2"/>
        <v>0</v>
      </c>
      <c r="AD59" s="215">
        <f t="shared" si="3"/>
        <v>0</v>
      </c>
      <c r="AE59" s="91"/>
      <c r="AF59" s="91">
        <f aca="true" t="shared" si="12" ref="AF59:AF64">G59</f>
        <v>0</v>
      </c>
      <c r="AG59" s="83">
        <f t="shared" si="0"/>
        <v>0</v>
      </c>
      <c r="AH59" s="204">
        <f t="shared" si="10"/>
        <v>0</v>
      </c>
      <c r="AI59" s="106"/>
      <c r="AJ59" s="79"/>
      <c r="AK59" s="79"/>
      <c r="AL59" s="79"/>
      <c r="AM59" s="79"/>
      <c r="AN59" s="202">
        <f t="shared" si="7"/>
        <v>0</v>
      </c>
    </row>
    <row r="60" spans="1:40" ht="18.75" customHeight="1" hidden="1">
      <c r="A60" s="123" t="s">
        <v>448</v>
      </c>
      <c r="B60" s="113"/>
      <c r="C60" s="109" t="s">
        <v>343</v>
      </c>
      <c r="D60" s="91">
        <v>0</v>
      </c>
      <c r="E60" s="91">
        <v>0</v>
      </c>
      <c r="F60" s="91"/>
      <c r="G60" s="91"/>
      <c r="H60" s="91"/>
      <c r="I60" s="108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01">
        <f t="shared" si="2"/>
        <v>0</v>
      </c>
      <c r="AD60" s="215">
        <f t="shared" si="3"/>
        <v>0</v>
      </c>
      <c r="AE60" s="91"/>
      <c r="AF60" s="91">
        <f t="shared" si="12"/>
        <v>0</v>
      </c>
      <c r="AG60" s="83">
        <f t="shared" si="0"/>
        <v>0</v>
      </c>
      <c r="AH60" s="204">
        <f t="shared" si="10"/>
        <v>0</v>
      </c>
      <c r="AI60" s="106"/>
      <c r="AJ60" s="79"/>
      <c r="AK60" s="79"/>
      <c r="AL60" s="79"/>
      <c r="AM60" s="79"/>
      <c r="AN60" s="202">
        <f t="shared" si="7"/>
        <v>0</v>
      </c>
    </row>
    <row r="61" spans="1:40" ht="21.75" customHeight="1" hidden="1">
      <c r="A61" s="123" t="s">
        <v>495</v>
      </c>
      <c r="B61" s="113"/>
      <c r="C61" s="109" t="s">
        <v>345</v>
      </c>
      <c r="D61" s="91">
        <f>D62</f>
        <v>0</v>
      </c>
      <c r="E61" s="91">
        <f>E62</f>
        <v>0</v>
      </c>
      <c r="F61" s="91"/>
      <c r="G61" s="91"/>
      <c r="H61" s="91"/>
      <c r="I61" s="108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01">
        <f t="shared" si="2"/>
        <v>0</v>
      </c>
      <c r="AD61" s="215">
        <f t="shared" si="3"/>
        <v>0</v>
      </c>
      <c r="AE61" s="91"/>
      <c r="AF61" s="91">
        <f t="shared" si="12"/>
        <v>0</v>
      </c>
      <c r="AG61" s="83">
        <f t="shared" si="0"/>
        <v>0</v>
      </c>
      <c r="AH61" s="204">
        <f t="shared" si="10"/>
        <v>0</v>
      </c>
      <c r="AI61" s="106"/>
      <c r="AJ61" s="79"/>
      <c r="AK61" s="79"/>
      <c r="AL61" s="79"/>
      <c r="AM61" s="79"/>
      <c r="AN61" s="202">
        <f t="shared" si="7"/>
        <v>0</v>
      </c>
    </row>
    <row r="62" spans="1:40" ht="18.75" customHeight="1" hidden="1">
      <c r="A62" s="123" t="s">
        <v>496</v>
      </c>
      <c r="B62" s="113"/>
      <c r="C62" s="109" t="s">
        <v>344</v>
      </c>
      <c r="D62" s="91"/>
      <c r="E62" s="91"/>
      <c r="F62" s="91"/>
      <c r="G62" s="91"/>
      <c r="H62" s="91"/>
      <c r="I62" s="108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01">
        <f t="shared" si="2"/>
        <v>0</v>
      </c>
      <c r="AD62" s="215">
        <f t="shared" si="3"/>
        <v>0</v>
      </c>
      <c r="AE62" s="91"/>
      <c r="AF62" s="91">
        <f t="shared" si="12"/>
        <v>0</v>
      </c>
      <c r="AG62" s="83">
        <f t="shared" si="0"/>
        <v>0</v>
      </c>
      <c r="AH62" s="204">
        <f t="shared" si="10"/>
        <v>0</v>
      </c>
      <c r="AI62" s="106"/>
      <c r="AJ62" s="79"/>
      <c r="AK62" s="79"/>
      <c r="AL62" s="79"/>
      <c r="AM62" s="79"/>
      <c r="AN62" s="202">
        <f t="shared" si="7"/>
        <v>0</v>
      </c>
    </row>
    <row r="63" spans="1:40" ht="0.75" customHeight="1" hidden="1">
      <c r="A63" s="123" t="s">
        <v>615</v>
      </c>
      <c r="B63" s="113"/>
      <c r="C63" s="109" t="s">
        <v>319</v>
      </c>
      <c r="D63" s="91"/>
      <c r="E63" s="91"/>
      <c r="F63" s="91"/>
      <c r="G63" s="91"/>
      <c r="H63" s="91"/>
      <c r="I63" s="108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01">
        <f t="shared" si="2"/>
        <v>0</v>
      </c>
      <c r="AD63" s="215">
        <f t="shared" si="3"/>
        <v>0</v>
      </c>
      <c r="AE63" s="91"/>
      <c r="AF63" s="91">
        <f t="shared" si="12"/>
        <v>0</v>
      </c>
      <c r="AG63" s="83">
        <f t="shared" si="0"/>
        <v>0</v>
      </c>
      <c r="AH63" s="204">
        <f t="shared" si="10"/>
        <v>0</v>
      </c>
      <c r="AI63" s="106"/>
      <c r="AJ63" s="79"/>
      <c r="AK63" s="79"/>
      <c r="AL63" s="79"/>
      <c r="AM63" s="79"/>
      <c r="AN63" s="202">
        <f t="shared" si="7"/>
        <v>0</v>
      </c>
    </row>
    <row r="64" spans="1:40" ht="25.5" customHeight="1" hidden="1">
      <c r="A64" s="122" t="s">
        <v>610</v>
      </c>
      <c r="B64" s="112"/>
      <c r="C64" s="112" t="s">
        <v>164</v>
      </c>
      <c r="D64" s="79">
        <f>D66+D75</f>
        <v>0</v>
      </c>
      <c r="E64" s="79">
        <f>E66+E75</f>
        <v>0</v>
      </c>
      <c r="F64" s="79">
        <f>F66+F75</f>
        <v>0</v>
      </c>
      <c r="G64" s="79">
        <f>G66+G75</f>
        <v>0</v>
      </c>
      <c r="H64" s="79"/>
      <c r="I64" s="22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01">
        <f t="shared" si="2"/>
        <v>0</v>
      </c>
      <c r="AD64" s="215">
        <f t="shared" si="3"/>
        <v>0</v>
      </c>
      <c r="AE64" s="91"/>
      <c r="AF64" s="79">
        <f t="shared" si="12"/>
        <v>0</v>
      </c>
      <c r="AG64" s="83">
        <f t="shared" si="0"/>
        <v>0</v>
      </c>
      <c r="AH64" s="204">
        <f t="shared" si="10"/>
        <v>0</v>
      </c>
      <c r="AI64" s="106"/>
      <c r="AJ64" s="79"/>
      <c r="AK64" s="79"/>
      <c r="AL64" s="79"/>
      <c r="AM64" s="79"/>
      <c r="AN64" s="202">
        <f t="shared" si="7"/>
        <v>0</v>
      </c>
    </row>
    <row r="65" spans="1:40" ht="15" customHeight="1" hidden="1">
      <c r="A65" s="123"/>
      <c r="B65" s="109"/>
      <c r="C65" s="109" t="s">
        <v>484</v>
      </c>
      <c r="D65" s="81"/>
      <c r="E65" s="81"/>
      <c r="F65" s="81"/>
      <c r="G65" s="81"/>
      <c r="H65" s="81"/>
      <c r="I65" s="224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01">
        <f t="shared" si="2"/>
        <v>0</v>
      </c>
      <c r="AD65" s="215">
        <f t="shared" si="3"/>
        <v>0</v>
      </c>
      <c r="AE65" s="91"/>
      <c r="AF65" s="81"/>
      <c r="AG65" s="83">
        <f t="shared" si="0"/>
        <v>0</v>
      </c>
      <c r="AH65" s="204">
        <f t="shared" si="10"/>
        <v>0</v>
      </c>
      <c r="AI65" s="106"/>
      <c r="AJ65" s="79"/>
      <c r="AK65" s="79"/>
      <c r="AL65" s="79"/>
      <c r="AM65" s="79"/>
      <c r="AN65" s="202">
        <f t="shared" si="7"/>
        <v>0</v>
      </c>
    </row>
    <row r="66" spans="1:40" ht="15" customHeight="1" hidden="1">
      <c r="A66" s="123" t="s">
        <v>487</v>
      </c>
      <c r="B66" s="113"/>
      <c r="C66" s="109" t="s">
        <v>61</v>
      </c>
      <c r="D66" s="91">
        <f>D67+D70+D76</f>
        <v>0</v>
      </c>
      <c r="E66" s="91">
        <f>E67+E70+E76</f>
        <v>0</v>
      </c>
      <c r="F66" s="91">
        <f>F70</f>
        <v>0</v>
      </c>
      <c r="G66" s="91">
        <f>G70</f>
        <v>0</v>
      </c>
      <c r="H66" s="91"/>
      <c r="I66" s="108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01">
        <f t="shared" si="2"/>
        <v>0</v>
      </c>
      <c r="AD66" s="215">
        <f t="shared" si="3"/>
        <v>0</v>
      </c>
      <c r="AE66" s="91"/>
      <c r="AF66" s="91">
        <f aca="true" t="shared" si="13" ref="AF66:AF79">G66</f>
        <v>0</v>
      </c>
      <c r="AG66" s="83">
        <f t="shared" si="0"/>
        <v>0</v>
      </c>
      <c r="AH66" s="204">
        <f t="shared" si="10"/>
        <v>0</v>
      </c>
      <c r="AI66" s="106"/>
      <c r="AJ66" s="79"/>
      <c r="AK66" s="79"/>
      <c r="AL66" s="79"/>
      <c r="AM66" s="79"/>
      <c r="AN66" s="202">
        <f t="shared" si="7"/>
        <v>0</v>
      </c>
    </row>
    <row r="67" spans="1:40" ht="15" customHeight="1" hidden="1">
      <c r="A67" s="123" t="s">
        <v>488</v>
      </c>
      <c r="B67" s="113"/>
      <c r="C67" s="109" t="s">
        <v>62</v>
      </c>
      <c r="D67" s="91">
        <f>D68+D69</f>
        <v>0</v>
      </c>
      <c r="E67" s="91">
        <f>E68+E69</f>
        <v>0</v>
      </c>
      <c r="F67" s="91">
        <f>F68+F69</f>
        <v>0</v>
      </c>
      <c r="G67" s="91">
        <f>G68+G69</f>
        <v>0</v>
      </c>
      <c r="H67" s="91"/>
      <c r="I67" s="108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01">
        <f t="shared" si="2"/>
        <v>0</v>
      </c>
      <c r="AD67" s="215">
        <f t="shared" si="3"/>
        <v>0</v>
      </c>
      <c r="AE67" s="91"/>
      <c r="AF67" s="91">
        <f t="shared" si="13"/>
        <v>0</v>
      </c>
      <c r="AG67" s="83">
        <f t="shared" si="0"/>
        <v>0</v>
      </c>
      <c r="AH67" s="204">
        <f t="shared" si="10"/>
        <v>0</v>
      </c>
      <c r="AI67" s="106"/>
      <c r="AJ67" s="79"/>
      <c r="AK67" s="79"/>
      <c r="AL67" s="79"/>
      <c r="AM67" s="79"/>
      <c r="AN67" s="202">
        <f t="shared" si="7"/>
        <v>0</v>
      </c>
    </row>
    <row r="68" spans="1:40" ht="15" customHeight="1" hidden="1">
      <c r="A68" s="123" t="s">
        <v>445</v>
      </c>
      <c r="B68" s="113"/>
      <c r="C68" s="109" t="s">
        <v>61</v>
      </c>
      <c r="D68" s="91"/>
      <c r="E68" s="91"/>
      <c r="F68" s="91"/>
      <c r="G68" s="91"/>
      <c r="H68" s="91"/>
      <c r="I68" s="108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01">
        <f t="shared" si="2"/>
        <v>0</v>
      </c>
      <c r="AD68" s="215">
        <f t="shared" si="3"/>
        <v>0</v>
      </c>
      <c r="AE68" s="91"/>
      <c r="AF68" s="91">
        <f t="shared" si="13"/>
        <v>0</v>
      </c>
      <c r="AG68" s="83">
        <f t="shared" si="0"/>
        <v>0</v>
      </c>
      <c r="AH68" s="204">
        <f t="shared" si="10"/>
        <v>0</v>
      </c>
      <c r="AI68" s="106"/>
      <c r="AJ68" s="79"/>
      <c r="AK68" s="79"/>
      <c r="AL68" s="79"/>
      <c r="AM68" s="79"/>
      <c r="AN68" s="202">
        <f t="shared" si="7"/>
        <v>0</v>
      </c>
    </row>
    <row r="69" spans="1:40" ht="15" customHeight="1" hidden="1">
      <c r="A69" s="123" t="s">
        <v>489</v>
      </c>
      <c r="B69" s="113"/>
      <c r="C69" s="109" t="s">
        <v>61</v>
      </c>
      <c r="D69" s="91"/>
      <c r="E69" s="91"/>
      <c r="F69" s="91"/>
      <c r="G69" s="91"/>
      <c r="H69" s="91"/>
      <c r="I69" s="108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01">
        <f t="shared" si="2"/>
        <v>0</v>
      </c>
      <c r="AD69" s="215">
        <f t="shared" si="3"/>
        <v>0</v>
      </c>
      <c r="AE69" s="91"/>
      <c r="AF69" s="91">
        <f t="shared" si="13"/>
        <v>0</v>
      </c>
      <c r="AG69" s="83">
        <f t="shared" si="0"/>
        <v>0</v>
      </c>
      <c r="AH69" s="204">
        <f t="shared" si="10"/>
        <v>0</v>
      </c>
      <c r="AI69" s="106"/>
      <c r="AJ69" s="79"/>
      <c r="AK69" s="79"/>
      <c r="AL69" s="79"/>
      <c r="AM69" s="79"/>
      <c r="AN69" s="202">
        <f t="shared" si="7"/>
        <v>0</v>
      </c>
    </row>
    <row r="70" spans="1:40" ht="15" customHeight="1" hidden="1">
      <c r="A70" s="123" t="s">
        <v>494</v>
      </c>
      <c r="B70" s="113"/>
      <c r="C70" s="109" t="s">
        <v>63</v>
      </c>
      <c r="D70" s="91"/>
      <c r="E70" s="91"/>
      <c r="F70" s="91">
        <v>0</v>
      </c>
      <c r="G70" s="91">
        <v>0</v>
      </c>
      <c r="H70" s="91"/>
      <c r="I70" s="108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01">
        <f t="shared" si="2"/>
        <v>0</v>
      </c>
      <c r="AD70" s="215">
        <f t="shared" si="3"/>
        <v>0</v>
      </c>
      <c r="AE70" s="91"/>
      <c r="AF70" s="91">
        <f t="shared" si="13"/>
        <v>0</v>
      </c>
      <c r="AG70" s="83">
        <f t="shared" si="0"/>
        <v>0</v>
      </c>
      <c r="AH70" s="204">
        <f t="shared" si="10"/>
        <v>0</v>
      </c>
      <c r="AI70" s="106"/>
      <c r="AJ70" s="79"/>
      <c r="AK70" s="79"/>
      <c r="AL70" s="79"/>
      <c r="AM70" s="79"/>
      <c r="AN70" s="202">
        <f t="shared" si="7"/>
        <v>0</v>
      </c>
    </row>
    <row r="71" spans="1:40" ht="15" customHeight="1" hidden="1">
      <c r="A71" s="123" t="s">
        <v>447</v>
      </c>
      <c r="B71" s="113"/>
      <c r="C71" s="109" t="s">
        <v>61</v>
      </c>
      <c r="D71" s="91"/>
      <c r="E71" s="91"/>
      <c r="F71" s="91"/>
      <c r="G71" s="91"/>
      <c r="H71" s="91"/>
      <c r="I71" s="108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01">
        <f t="shared" si="2"/>
        <v>0</v>
      </c>
      <c r="AD71" s="215">
        <f t="shared" si="3"/>
        <v>0</v>
      </c>
      <c r="AE71" s="91"/>
      <c r="AF71" s="91">
        <f t="shared" si="13"/>
        <v>0</v>
      </c>
      <c r="AG71" s="83">
        <f t="shared" si="0"/>
        <v>0</v>
      </c>
      <c r="AH71" s="204">
        <f t="shared" si="10"/>
        <v>0</v>
      </c>
      <c r="AI71" s="106"/>
      <c r="AJ71" s="79"/>
      <c r="AK71" s="79"/>
      <c r="AL71" s="79"/>
      <c r="AM71" s="79"/>
      <c r="AN71" s="202">
        <f t="shared" si="7"/>
        <v>0</v>
      </c>
    </row>
    <row r="72" spans="1:40" ht="15" customHeight="1" hidden="1">
      <c r="A72" s="123" t="s">
        <v>491</v>
      </c>
      <c r="B72" s="113"/>
      <c r="C72" s="109" t="s">
        <v>61</v>
      </c>
      <c r="D72" s="91"/>
      <c r="E72" s="91"/>
      <c r="F72" s="91"/>
      <c r="G72" s="91"/>
      <c r="H72" s="91"/>
      <c r="I72" s="108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01">
        <f t="shared" si="2"/>
        <v>0</v>
      </c>
      <c r="AD72" s="215">
        <f t="shared" si="3"/>
        <v>0</v>
      </c>
      <c r="AE72" s="91"/>
      <c r="AF72" s="91">
        <f t="shared" si="13"/>
        <v>0</v>
      </c>
      <c r="AG72" s="83">
        <f t="shared" si="0"/>
        <v>0</v>
      </c>
      <c r="AH72" s="204">
        <f t="shared" si="10"/>
        <v>0</v>
      </c>
      <c r="AI72" s="106"/>
      <c r="AJ72" s="79"/>
      <c r="AK72" s="79"/>
      <c r="AL72" s="79"/>
      <c r="AM72" s="79"/>
      <c r="AN72" s="202">
        <f t="shared" si="7"/>
        <v>0</v>
      </c>
    </row>
    <row r="73" spans="1:40" ht="15" customHeight="1" hidden="1">
      <c r="A73" s="123" t="s">
        <v>492</v>
      </c>
      <c r="B73" s="113"/>
      <c r="C73" s="109" t="s">
        <v>61</v>
      </c>
      <c r="D73" s="91"/>
      <c r="E73" s="91"/>
      <c r="F73" s="91"/>
      <c r="G73" s="91"/>
      <c r="H73" s="91"/>
      <c r="I73" s="108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01">
        <f t="shared" si="2"/>
        <v>0</v>
      </c>
      <c r="AD73" s="215">
        <f t="shared" si="3"/>
        <v>0</v>
      </c>
      <c r="AE73" s="91"/>
      <c r="AF73" s="91">
        <f t="shared" si="13"/>
        <v>0</v>
      </c>
      <c r="AG73" s="83">
        <f t="shared" si="0"/>
        <v>0</v>
      </c>
      <c r="AH73" s="204">
        <f t="shared" si="10"/>
        <v>0</v>
      </c>
      <c r="AI73" s="106"/>
      <c r="AJ73" s="79"/>
      <c r="AK73" s="79"/>
      <c r="AL73" s="79"/>
      <c r="AM73" s="79"/>
      <c r="AN73" s="202">
        <f t="shared" si="7"/>
        <v>0</v>
      </c>
    </row>
    <row r="74" spans="1:40" ht="15" customHeight="1" hidden="1">
      <c r="A74" s="123" t="s">
        <v>493</v>
      </c>
      <c r="B74" s="113"/>
      <c r="C74" s="109" t="s">
        <v>61</v>
      </c>
      <c r="D74" s="91"/>
      <c r="E74" s="91"/>
      <c r="F74" s="91"/>
      <c r="G74" s="91"/>
      <c r="H74" s="91"/>
      <c r="I74" s="108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01">
        <f t="shared" si="2"/>
        <v>0</v>
      </c>
      <c r="AD74" s="215">
        <f t="shared" si="3"/>
        <v>0</v>
      </c>
      <c r="AE74" s="91"/>
      <c r="AF74" s="91">
        <f t="shared" si="13"/>
        <v>0</v>
      </c>
      <c r="AG74" s="83">
        <f t="shared" si="0"/>
        <v>0</v>
      </c>
      <c r="AH74" s="204">
        <f t="shared" si="10"/>
        <v>0</v>
      </c>
      <c r="AI74" s="106"/>
      <c r="AJ74" s="79"/>
      <c r="AK74" s="79"/>
      <c r="AL74" s="79"/>
      <c r="AM74" s="79"/>
      <c r="AN74" s="202">
        <f t="shared" si="7"/>
        <v>0</v>
      </c>
    </row>
    <row r="75" spans="1:40" ht="0.75" customHeight="1" hidden="1">
      <c r="A75" s="123" t="s">
        <v>448</v>
      </c>
      <c r="B75" s="113"/>
      <c r="C75" s="109" t="s">
        <v>75</v>
      </c>
      <c r="D75" s="91"/>
      <c r="E75" s="91"/>
      <c r="F75" s="91">
        <v>0</v>
      </c>
      <c r="G75" s="91">
        <v>0</v>
      </c>
      <c r="H75" s="91"/>
      <c r="I75" s="108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01">
        <f t="shared" si="2"/>
        <v>0</v>
      </c>
      <c r="AD75" s="215">
        <f t="shared" si="3"/>
        <v>0</v>
      </c>
      <c r="AE75" s="91"/>
      <c r="AF75" s="91">
        <f t="shared" si="13"/>
        <v>0</v>
      </c>
      <c r="AG75" s="83">
        <f t="shared" si="0"/>
        <v>0</v>
      </c>
      <c r="AH75" s="204">
        <f t="shared" si="10"/>
        <v>0</v>
      </c>
      <c r="AI75" s="106"/>
      <c r="AJ75" s="79"/>
      <c r="AK75" s="79"/>
      <c r="AL75" s="79"/>
      <c r="AM75" s="79"/>
      <c r="AN75" s="202">
        <f t="shared" si="7"/>
        <v>0</v>
      </c>
    </row>
    <row r="76" spans="1:40" ht="15" customHeight="1" hidden="1">
      <c r="A76" s="123" t="s">
        <v>448</v>
      </c>
      <c r="B76" s="113"/>
      <c r="C76" s="109" t="s">
        <v>539</v>
      </c>
      <c r="D76" s="91"/>
      <c r="E76" s="91"/>
      <c r="F76" s="91"/>
      <c r="G76" s="91"/>
      <c r="H76" s="91"/>
      <c r="I76" s="108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01">
        <f t="shared" si="2"/>
        <v>0</v>
      </c>
      <c r="AD76" s="215">
        <f t="shared" si="3"/>
        <v>0</v>
      </c>
      <c r="AE76" s="91"/>
      <c r="AF76" s="91">
        <f t="shared" si="13"/>
        <v>0</v>
      </c>
      <c r="AG76" s="83">
        <f t="shared" si="0"/>
        <v>0</v>
      </c>
      <c r="AH76" s="204">
        <f t="shared" si="10"/>
        <v>0</v>
      </c>
      <c r="AI76" s="106"/>
      <c r="AJ76" s="79"/>
      <c r="AK76" s="79"/>
      <c r="AL76" s="79"/>
      <c r="AM76" s="79"/>
      <c r="AN76" s="202">
        <f t="shared" si="7"/>
        <v>0</v>
      </c>
    </row>
    <row r="77" spans="1:40" ht="15" customHeight="1" hidden="1">
      <c r="A77" s="123" t="s">
        <v>495</v>
      </c>
      <c r="B77" s="113"/>
      <c r="C77" s="109" t="s">
        <v>540</v>
      </c>
      <c r="D77" s="91">
        <f>D78+D79</f>
        <v>0</v>
      </c>
      <c r="E77" s="91">
        <f>E78+E79</f>
        <v>0</v>
      </c>
      <c r="F77" s="91">
        <f>F78+F79</f>
        <v>0</v>
      </c>
      <c r="G77" s="91">
        <f>G78+G79</f>
        <v>0</v>
      </c>
      <c r="H77" s="91"/>
      <c r="I77" s="108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01">
        <f t="shared" si="2"/>
        <v>0</v>
      </c>
      <c r="AD77" s="215">
        <f t="shared" si="3"/>
        <v>0</v>
      </c>
      <c r="AE77" s="91"/>
      <c r="AF77" s="91">
        <f t="shared" si="13"/>
        <v>0</v>
      </c>
      <c r="AG77" s="83">
        <f t="shared" si="0"/>
        <v>0</v>
      </c>
      <c r="AH77" s="204">
        <f t="shared" si="10"/>
        <v>0</v>
      </c>
      <c r="AI77" s="106"/>
      <c r="AJ77" s="79"/>
      <c r="AK77" s="79"/>
      <c r="AL77" s="79"/>
      <c r="AM77" s="79"/>
      <c r="AN77" s="202">
        <f t="shared" si="7"/>
        <v>0</v>
      </c>
    </row>
    <row r="78" spans="1:40" ht="15" customHeight="1" hidden="1">
      <c r="A78" s="123" t="s">
        <v>496</v>
      </c>
      <c r="B78" s="113"/>
      <c r="C78" s="109" t="s">
        <v>541</v>
      </c>
      <c r="D78" s="91"/>
      <c r="E78" s="91"/>
      <c r="F78" s="91"/>
      <c r="G78" s="91"/>
      <c r="H78" s="91"/>
      <c r="I78" s="108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01">
        <f t="shared" si="2"/>
        <v>0</v>
      </c>
      <c r="AD78" s="215">
        <f t="shared" si="3"/>
        <v>0</v>
      </c>
      <c r="AE78" s="91"/>
      <c r="AF78" s="91">
        <f t="shared" si="13"/>
        <v>0</v>
      </c>
      <c r="AG78" s="83">
        <f t="shared" si="0"/>
        <v>0</v>
      </c>
      <c r="AH78" s="204">
        <f t="shared" si="10"/>
        <v>0</v>
      </c>
      <c r="AI78" s="106"/>
      <c r="AJ78" s="79"/>
      <c r="AK78" s="79"/>
      <c r="AL78" s="79"/>
      <c r="AM78" s="79"/>
      <c r="AN78" s="202">
        <f t="shared" si="7"/>
        <v>0</v>
      </c>
    </row>
    <row r="79" spans="1:40" ht="0.75" customHeight="1" hidden="1" thickBot="1">
      <c r="A79" s="123" t="s">
        <v>497</v>
      </c>
      <c r="B79" s="113"/>
      <c r="C79" s="109" t="s">
        <v>542</v>
      </c>
      <c r="D79" s="91"/>
      <c r="E79" s="91"/>
      <c r="F79" s="91"/>
      <c r="G79" s="91"/>
      <c r="H79" s="91"/>
      <c r="I79" s="108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01">
        <f aca="true" t="shared" si="14" ref="AC79:AC142">SUM(J79:AB79)</f>
        <v>0</v>
      </c>
      <c r="AD79" s="215">
        <f aca="true" t="shared" si="15" ref="AD79:AD142">F79+AC79</f>
        <v>0</v>
      </c>
      <c r="AE79" s="91"/>
      <c r="AF79" s="91">
        <f t="shared" si="13"/>
        <v>0</v>
      </c>
      <c r="AG79" s="83">
        <f aca="true" t="shared" si="16" ref="AG79:AG142">D79-AF79</f>
        <v>0</v>
      </c>
      <c r="AH79" s="204">
        <f aca="true" t="shared" si="17" ref="AH79:AH110">E79-AF79</f>
        <v>0</v>
      </c>
      <c r="AI79" s="106"/>
      <c r="AJ79" s="79"/>
      <c r="AK79" s="79"/>
      <c r="AL79" s="79"/>
      <c r="AM79" s="79"/>
      <c r="AN79" s="202">
        <f t="shared" si="7"/>
        <v>0</v>
      </c>
    </row>
    <row r="80" spans="1:40" ht="16.5" customHeight="1" thickBot="1">
      <c r="A80" s="122" t="s">
        <v>486</v>
      </c>
      <c r="B80" s="112"/>
      <c r="C80" s="112" t="s">
        <v>165</v>
      </c>
      <c r="D80" s="79">
        <f>D82+D96</f>
        <v>2242750.03</v>
      </c>
      <c r="E80" s="79">
        <f>E82+E96</f>
        <v>2242750.03</v>
      </c>
      <c r="F80" s="79">
        <f>F82+F96</f>
        <v>1307955.04</v>
      </c>
      <c r="G80" s="79">
        <f>G82+G96</f>
        <v>1971122.46</v>
      </c>
      <c r="H80" s="79"/>
      <c r="I80" s="22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01">
        <f t="shared" si="14"/>
        <v>0</v>
      </c>
      <c r="AD80" s="215">
        <f t="shared" si="15"/>
        <v>1307955.04</v>
      </c>
      <c r="AE80" s="91"/>
      <c r="AF80" s="79">
        <f>G80</f>
        <v>1971122.46</v>
      </c>
      <c r="AG80" s="83">
        <f t="shared" si="16"/>
        <v>271627.56999999983</v>
      </c>
      <c r="AH80" s="204">
        <f t="shared" si="17"/>
        <v>271627.56999999983</v>
      </c>
      <c r="AI80" s="106"/>
      <c r="AJ80" s="79"/>
      <c r="AK80" s="79"/>
      <c r="AL80" s="79"/>
      <c r="AM80" s="79"/>
      <c r="AN80" s="202">
        <f t="shared" si="7"/>
        <v>0</v>
      </c>
    </row>
    <row r="81" spans="1:40" ht="15" customHeight="1" thickBot="1">
      <c r="A81" s="123"/>
      <c r="B81" s="109"/>
      <c r="C81" s="109" t="s">
        <v>484</v>
      </c>
      <c r="D81" s="81"/>
      <c r="E81" s="81"/>
      <c r="F81" s="81"/>
      <c r="G81" s="81"/>
      <c r="H81" s="81"/>
      <c r="I81" s="224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01">
        <f t="shared" si="14"/>
        <v>0</v>
      </c>
      <c r="AD81" s="215">
        <f t="shared" si="15"/>
        <v>0</v>
      </c>
      <c r="AE81" s="91"/>
      <c r="AF81" s="81"/>
      <c r="AG81" s="83">
        <f t="shared" si="16"/>
        <v>0</v>
      </c>
      <c r="AH81" s="204">
        <f t="shared" si="17"/>
        <v>0</v>
      </c>
      <c r="AI81" s="106"/>
      <c r="AJ81" s="79"/>
      <c r="AK81" s="79"/>
      <c r="AL81" s="79"/>
      <c r="AM81" s="79"/>
      <c r="AN81" s="202">
        <f t="shared" si="7"/>
        <v>0</v>
      </c>
    </row>
    <row r="82" spans="1:40" ht="15" customHeight="1" thickBot="1">
      <c r="A82" s="123" t="s">
        <v>487</v>
      </c>
      <c r="B82" s="113"/>
      <c r="C82" s="109" t="s">
        <v>76</v>
      </c>
      <c r="D82" s="91">
        <f>D83+D87+D95</f>
        <v>1980490.74</v>
      </c>
      <c r="E82" s="91">
        <f>E83+E87+E95</f>
        <v>1980490.74</v>
      </c>
      <c r="F82" s="91">
        <f>F83+F87+F95</f>
        <v>1152070.07</v>
      </c>
      <c r="G82" s="91">
        <f>G83+G87+G95</f>
        <v>1731799.19</v>
      </c>
      <c r="H82" s="91"/>
      <c r="I82" s="108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01">
        <f t="shared" si="14"/>
        <v>0</v>
      </c>
      <c r="AD82" s="215">
        <f t="shared" si="15"/>
        <v>1152070.07</v>
      </c>
      <c r="AE82" s="91"/>
      <c r="AF82" s="91">
        <f aca="true" t="shared" si="18" ref="AF82:AF92">G82</f>
        <v>1731799.19</v>
      </c>
      <c r="AG82" s="83">
        <f t="shared" si="16"/>
        <v>248691.55000000005</v>
      </c>
      <c r="AH82" s="204">
        <f t="shared" si="17"/>
        <v>248691.55000000005</v>
      </c>
      <c r="AI82" s="106"/>
      <c r="AJ82" s="79"/>
      <c r="AK82" s="79"/>
      <c r="AL82" s="79"/>
      <c r="AM82" s="79"/>
      <c r="AN82" s="202">
        <f t="shared" si="7"/>
        <v>0</v>
      </c>
    </row>
    <row r="83" spans="1:40" ht="15" customHeight="1" thickBot="1">
      <c r="A83" s="123" t="s">
        <v>488</v>
      </c>
      <c r="B83" s="113"/>
      <c r="C83" s="109" t="s">
        <v>77</v>
      </c>
      <c r="D83" s="91">
        <f>D84+D85+D86</f>
        <v>1711880</v>
      </c>
      <c r="E83" s="91">
        <f>E84+E85+E86</f>
        <v>1711880</v>
      </c>
      <c r="F83" s="91">
        <f>F84+F85+F86</f>
        <v>1036174.31</v>
      </c>
      <c r="G83" s="91">
        <f>G84+G85+G86</f>
        <v>1539188.92</v>
      </c>
      <c r="H83" s="91"/>
      <c r="I83" s="108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01">
        <f t="shared" si="14"/>
        <v>0</v>
      </c>
      <c r="AD83" s="215">
        <f t="shared" si="15"/>
        <v>1036174.31</v>
      </c>
      <c r="AE83" s="91"/>
      <c r="AF83" s="91">
        <f t="shared" si="18"/>
        <v>1539188.92</v>
      </c>
      <c r="AG83" s="83">
        <f t="shared" si="16"/>
        <v>172691.08000000007</v>
      </c>
      <c r="AH83" s="204">
        <f t="shared" si="17"/>
        <v>172691.08000000007</v>
      </c>
      <c r="AI83" s="106"/>
      <c r="AJ83" s="79"/>
      <c r="AK83" s="79"/>
      <c r="AL83" s="79"/>
      <c r="AM83" s="79"/>
      <c r="AN83" s="202">
        <f t="shared" si="7"/>
        <v>0</v>
      </c>
    </row>
    <row r="84" spans="1:40" ht="13.5" customHeight="1" thickBot="1">
      <c r="A84" s="123" t="s">
        <v>445</v>
      </c>
      <c r="B84" s="113"/>
      <c r="C84" s="109" t="s">
        <v>78</v>
      </c>
      <c r="D84" s="91">
        <v>1273740</v>
      </c>
      <c r="E84" s="91">
        <v>1273740</v>
      </c>
      <c r="F84" s="91">
        <v>759153</v>
      </c>
      <c r="G84" s="91">
        <v>1187903.47</v>
      </c>
      <c r="H84" s="91"/>
      <c r="I84" s="108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01">
        <f t="shared" si="14"/>
        <v>0</v>
      </c>
      <c r="AD84" s="215">
        <f t="shared" si="15"/>
        <v>759153</v>
      </c>
      <c r="AE84" s="83"/>
      <c r="AF84" s="91">
        <f t="shared" si="18"/>
        <v>1187903.47</v>
      </c>
      <c r="AG84" s="83">
        <f t="shared" si="16"/>
        <v>85836.53000000003</v>
      </c>
      <c r="AH84" s="204">
        <f t="shared" si="17"/>
        <v>85836.53000000003</v>
      </c>
      <c r="AI84" s="198">
        <v>29786.9</v>
      </c>
      <c r="AJ84" s="199">
        <v>19032.4</v>
      </c>
      <c r="AK84" s="199">
        <v>5114</v>
      </c>
      <c r="AL84" s="79"/>
      <c r="AM84" s="79"/>
      <c r="AN84" s="202">
        <f t="shared" si="7"/>
        <v>53933.3</v>
      </c>
    </row>
    <row r="85" spans="1:40" ht="15.75" customHeight="1" thickBot="1">
      <c r="A85" s="123" t="s">
        <v>446</v>
      </c>
      <c r="B85" s="113"/>
      <c r="C85" s="109" t="s">
        <v>79</v>
      </c>
      <c r="D85" s="91">
        <v>0</v>
      </c>
      <c r="E85" s="91">
        <v>0</v>
      </c>
      <c r="F85" s="91">
        <v>2800</v>
      </c>
      <c r="G85" s="91"/>
      <c r="H85" s="91"/>
      <c r="I85" s="108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01">
        <f t="shared" si="14"/>
        <v>0</v>
      </c>
      <c r="AD85" s="215">
        <f t="shared" si="15"/>
        <v>2800</v>
      </c>
      <c r="AE85" s="91"/>
      <c r="AF85" s="91">
        <f t="shared" si="18"/>
        <v>0</v>
      </c>
      <c r="AG85" s="83">
        <f t="shared" si="16"/>
        <v>0</v>
      </c>
      <c r="AH85" s="204">
        <f t="shared" si="17"/>
        <v>0</v>
      </c>
      <c r="AI85" s="106"/>
      <c r="AJ85" s="79"/>
      <c r="AK85" s="79"/>
      <c r="AL85" s="79"/>
      <c r="AM85" s="79"/>
      <c r="AN85" s="202">
        <f t="shared" si="7"/>
        <v>0</v>
      </c>
    </row>
    <row r="86" spans="1:40" ht="15" customHeight="1" thickBot="1">
      <c r="A86" s="123" t="s">
        <v>489</v>
      </c>
      <c r="B86" s="113"/>
      <c r="C86" s="109" t="s">
        <v>80</v>
      </c>
      <c r="D86" s="91">
        <v>438140</v>
      </c>
      <c r="E86" s="91">
        <v>438140</v>
      </c>
      <c r="F86" s="91">
        <v>274221.31</v>
      </c>
      <c r="G86" s="91">
        <v>351285.45</v>
      </c>
      <c r="H86" s="91"/>
      <c r="I86" s="108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01">
        <f t="shared" si="14"/>
        <v>0</v>
      </c>
      <c r="AD86" s="215">
        <f t="shared" si="15"/>
        <v>274221.31</v>
      </c>
      <c r="AE86" s="83"/>
      <c r="AF86" s="91">
        <f t="shared" si="18"/>
        <v>351285.45</v>
      </c>
      <c r="AG86" s="83">
        <f t="shared" si="16"/>
        <v>86854.54999999999</v>
      </c>
      <c r="AH86" s="204">
        <f t="shared" si="17"/>
        <v>86854.54999999999</v>
      </c>
      <c r="AI86" s="198">
        <v>10434</v>
      </c>
      <c r="AJ86" s="79"/>
      <c r="AK86" s="199">
        <v>13992.8</v>
      </c>
      <c r="AL86" s="79"/>
      <c r="AM86" s="79"/>
      <c r="AN86" s="202">
        <f t="shared" si="7"/>
        <v>24426.8</v>
      </c>
    </row>
    <row r="87" spans="1:40" ht="14.25" customHeight="1" thickBot="1">
      <c r="A87" s="123" t="s">
        <v>490</v>
      </c>
      <c r="B87" s="113"/>
      <c r="C87" s="109" t="s">
        <v>81</v>
      </c>
      <c r="D87" s="91">
        <f>D89+D90+D91+D93+D94+D92+D88</f>
        <v>234570</v>
      </c>
      <c r="E87" s="91">
        <f>E89+E90+E91+E93+E94+E92+E88</f>
        <v>234570</v>
      </c>
      <c r="F87" s="91">
        <f>F89+F90+F91+F93+F94+F92+F88</f>
        <v>109249.62</v>
      </c>
      <c r="G87" s="91">
        <f>G89+G90+G91+G93+G94+G92+G88</f>
        <v>166992.03999999998</v>
      </c>
      <c r="H87" s="91"/>
      <c r="I87" s="108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01">
        <f t="shared" si="14"/>
        <v>0</v>
      </c>
      <c r="AD87" s="215">
        <f t="shared" si="15"/>
        <v>109249.62</v>
      </c>
      <c r="AE87" s="91"/>
      <c r="AF87" s="91">
        <f t="shared" si="18"/>
        <v>166992.03999999998</v>
      </c>
      <c r="AG87" s="83">
        <f t="shared" si="16"/>
        <v>67577.96000000002</v>
      </c>
      <c r="AH87" s="204">
        <f t="shared" si="17"/>
        <v>67577.96000000002</v>
      </c>
      <c r="AI87" s="106"/>
      <c r="AJ87" s="79"/>
      <c r="AK87" s="79"/>
      <c r="AL87" s="79"/>
      <c r="AM87" s="79"/>
      <c r="AN87" s="202">
        <f t="shared" si="7"/>
        <v>0</v>
      </c>
    </row>
    <row r="88" spans="1:40" ht="15" customHeight="1" hidden="1">
      <c r="A88" s="123" t="s">
        <v>491</v>
      </c>
      <c r="B88" s="113"/>
      <c r="C88" s="109" t="s">
        <v>83</v>
      </c>
      <c r="D88" s="91">
        <v>0</v>
      </c>
      <c r="E88" s="91">
        <v>0</v>
      </c>
      <c r="F88" s="91"/>
      <c r="G88" s="91"/>
      <c r="H88" s="91"/>
      <c r="I88" s="108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01">
        <f t="shared" si="14"/>
        <v>0</v>
      </c>
      <c r="AD88" s="215">
        <f t="shared" si="15"/>
        <v>0</v>
      </c>
      <c r="AE88" s="91"/>
      <c r="AF88" s="91">
        <f t="shared" si="18"/>
        <v>0</v>
      </c>
      <c r="AG88" s="83">
        <f t="shared" si="16"/>
        <v>0</v>
      </c>
      <c r="AH88" s="204">
        <f t="shared" si="17"/>
        <v>0</v>
      </c>
      <c r="AI88" s="106"/>
      <c r="AJ88" s="79"/>
      <c r="AK88" s="79"/>
      <c r="AL88" s="79"/>
      <c r="AM88" s="79"/>
      <c r="AN88" s="202"/>
    </row>
    <row r="89" spans="1:40" ht="13.5" customHeight="1" thickBot="1">
      <c r="A89" s="123" t="s">
        <v>447</v>
      </c>
      <c r="B89" s="113"/>
      <c r="C89" s="109" t="s">
        <v>82</v>
      </c>
      <c r="D89" s="91">
        <v>18000</v>
      </c>
      <c r="E89" s="91">
        <v>18000</v>
      </c>
      <c r="F89" s="91">
        <v>15292</v>
      </c>
      <c r="G89" s="91">
        <v>14725.81</v>
      </c>
      <c r="H89" s="91"/>
      <c r="I89" s="108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01">
        <f t="shared" si="14"/>
        <v>0</v>
      </c>
      <c r="AD89" s="215">
        <f t="shared" si="15"/>
        <v>15292</v>
      </c>
      <c r="AE89" s="91"/>
      <c r="AF89" s="91">
        <f t="shared" si="18"/>
        <v>14725.81</v>
      </c>
      <c r="AG89" s="83">
        <f t="shared" si="16"/>
        <v>3274.1900000000005</v>
      </c>
      <c r="AH89" s="204">
        <f t="shared" si="17"/>
        <v>3274.1900000000005</v>
      </c>
      <c r="AI89" s="106"/>
      <c r="AJ89" s="79"/>
      <c r="AK89" s="199">
        <v>1668.56</v>
      </c>
      <c r="AL89" s="79"/>
      <c r="AM89" s="79"/>
      <c r="AN89" s="202">
        <f t="shared" si="7"/>
        <v>1668.56</v>
      </c>
    </row>
    <row r="90" spans="1:40" ht="16.5" customHeight="1" thickBot="1">
      <c r="A90" s="123" t="s">
        <v>492</v>
      </c>
      <c r="B90" s="113"/>
      <c r="C90" s="109" t="s">
        <v>818</v>
      </c>
      <c r="D90" s="91">
        <v>90000</v>
      </c>
      <c r="E90" s="91">
        <v>90000</v>
      </c>
      <c r="F90" s="91">
        <v>5137.1</v>
      </c>
      <c r="G90" s="91">
        <v>60000</v>
      </c>
      <c r="H90" s="91"/>
      <c r="I90" s="108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01">
        <f t="shared" si="14"/>
        <v>0</v>
      </c>
      <c r="AD90" s="215">
        <f t="shared" si="15"/>
        <v>5137.1</v>
      </c>
      <c r="AE90" s="91"/>
      <c r="AF90" s="91">
        <f t="shared" si="18"/>
        <v>60000</v>
      </c>
      <c r="AG90" s="83">
        <f t="shared" si="16"/>
        <v>30000</v>
      </c>
      <c r="AH90" s="204">
        <f t="shared" si="17"/>
        <v>30000</v>
      </c>
      <c r="AI90" s="106"/>
      <c r="AJ90" s="79"/>
      <c r="AK90" s="79"/>
      <c r="AL90" s="79"/>
      <c r="AM90" s="79"/>
      <c r="AN90" s="202">
        <f t="shared" si="7"/>
        <v>0</v>
      </c>
    </row>
    <row r="91" spans="1:40" ht="16.5" customHeight="1" hidden="1" thickBot="1">
      <c r="A91" s="123" t="s">
        <v>355</v>
      </c>
      <c r="B91" s="113"/>
      <c r="C91" s="109" t="s">
        <v>354</v>
      </c>
      <c r="D91" s="91"/>
      <c r="E91" s="91"/>
      <c r="F91" s="91">
        <v>12133</v>
      </c>
      <c r="G91" s="91"/>
      <c r="H91" s="91"/>
      <c r="I91" s="108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01">
        <f t="shared" si="14"/>
        <v>0</v>
      </c>
      <c r="AD91" s="215">
        <f t="shared" si="15"/>
        <v>12133</v>
      </c>
      <c r="AE91" s="91"/>
      <c r="AF91" s="91">
        <f t="shared" si="18"/>
        <v>0</v>
      </c>
      <c r="AG91" s="83">
        <f t="shared" si="16"/>
        <v>0</v>
      </c>
      <c r="AH91" s="204">
        <f t="shared" si="17"/>
        <v>0</v>
      </c>
      <c r="AI91" s="106"/>
      <c r="AJ91" s="79"/>
      <c r="AK91" s="79"/>
      <c r="AL91" s="79"/>
      <c r="AM91" s="79"/>
      <c r="AN91" s="202">
        <f t="shared" si="7"/>
        <v>0</v>
      </c>
    </row>
    <row r="92" spans="1:40" ht="16.5" customHeight="1" hidden="1">
      <c r="A92" s="123" t="s">
        <v>491</v>
      </c>
      <c r="B92" s="113"/>
      <c r="C92" s="109" t="s">
        <v>83</v>
      </c>
      <c r="D92" s="91">
        <v>0</v>
      </c>
      <c r="E92" s="91">
        <v>0</v>
      </c>
      <c r="F92" s="91">
        <v>0</v>
      </c>
      <c r="G92" s="91">
        <v>0</v>
      </c>
      <c r="H92" s="91"/>
      <c r="I92" s="108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01">
        <f t="shared" si="14"/>
        <v>0</v>
      </c>
      <c r="AD92" s="215">
        <f t="shared" si="15"/>
        <v>0</v>
      </c>
      <c r="AE92" s="91"/>
      <c r="AF92" s="91">
        <f t="shared" si="18"/>
        <v>0</v>
      </c>
      <c r="AG92" s="83">
        <f t="shared" si="16"/>
        <v>0</v>
      </c>
      <c r="AH92" s="204">
        <f t="shared" si="17"/>
        <v>0</v>
      </c>
      <c r="AI92" s="106"/>
      <c r="AJ92" s="79"/>
      <c r="AK92" s="79"/>
      <c r="AL92" s="79"/>
      <c r="AM92" s="79"/>
      <c r="AN92" s="202">
        <f t="shared" si="7"/>
        <v>0</v>
      </c>
    </row>
    <row r="93" spans="1:40" ht="15" customHeight="1" thickBot="1">
      <c r="A93" s="123" t="s">
        <v>493</v>
      </c>
      <c r="B93" s="113"/>
      <c r="C93" s="109" t="s">
        <v>84</v>
      </c>
      <c r="D93" s="91">
        <v>18950</v>
      </c>
      <c r="E93" s="91">
        <v>18950</v>
      </c>
      <c r="F93" s="91">
        <v>15700</v>
      </c>
      <c r="G93" s="91">
        <v>14750</v>
      </c>
      <c r="H93" s="91"/>
      <c r="I93" s="108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01">
        <f t="shared" si="14"/>
        <v>0</v>
      </c>
      <c r="AD93" s="215">
        <f t="shared" si="15"/>
        <v>15700</v>
      </c>
      <c r="AE93" s="91"/>
      <c r="AF93" s="91">
        <f aca="true" t="shared" si="19" ref="AF93:AF98">G93</f>
        <v>14750</v>
      </c>
      <c r="AG93" s="83">
        <f t="shared" si="16"/>
        <v>4200</v>
      </c>
      <c r="AH93" s="204">
        <f t="shared" si="17"/>
        <v>4200</v>
      </c>
      <c r="AI93" s="106"/>
      <c r="AJ93" s="79"/>
      <c r="AK93" s="199">
        <v>4550</v>
      </c>
      <c r="AL93" s="79"/>
      <c r="AM93" s="79"/>
      <c r="AN93" s="202">
        <f t="shared" si="7"/>
        <v>4550</v>
      </c>
    </row>
    <row r="94" spans="1:40" ht="15" customHeight="1" thickBot="1">
      <c r="A94" s="123" t="s">
        <v>494</v>
      </c>
      <c r="B94" s="113"/>
      <c r="C94" s="109" t="s">
        <v>85</v>
      </c>
      <c r="D94" s="91">
        <v>107620</v>
      </c>
      <c r="E94" s="91">
        <v>107620</v>
      </c>
      <c r="F94" s="91">
        <v>60987.52</v>
      </c>
      <c r="G94" s="91">
        <v>77516.23</v>
      </c>
      <c r="H94" s="91"/>
      <c r="I94" s="108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01">
        <f t="shared" si="14"/>
        <v>0</v>
      </c>
      <c r="AD94" s="215">
        <f t="shared" si="15"/>
        <v>60987.52</v>
      </c>
      <c r="AE94" s="91"/>
      <c r="AF94" s="91">
        <f t="shared" si="19"/>
        <v>77516.23</v>
      </c>
      <c r="AG94" s="83">
        <f t="shared" si="16"/>
        <v>30103.770000000004</v>
      </c>
      <c r="AH94" s="204">
        <f t="shared" si="17"/>
        <v>30103.770000000004</v>
      </c>
      <c r="AI94" s="198">
        <v>2592.1</v>
      </c>
      <c r="AJ94" s="199">
        <v>1925</v>
      </c>
      <c r="AK94" s="79"/>
      <c r="AL94" s="79"/>
      <c r="AM94" s="79"/>
      <c r="AN94" s="202">
        <f t="shared" si="7"/>
        <v>4517.1</v>
      </c>
    </row>
    <row r="95" spans="1:40" ht="15" customHeight="1" thickBot="1">
      <c r="A95" s="123" t="s">
        <v>448</v>
      </c>
      <c r="B95" s="113"/>
      <c r="C95" s="109" t="s">
        <v>86</v>
      </c>
      <c r="D95" s="91">
        <v>34040.74</v>
      </c>
      <c r="E95" s="91">
        <v>34040.74</v>
      </c>
      <c r="F95" s="91">
        <v>6646.14</v>
      </c>
      <c r="G95" s="91">
        <v>25618.23</v>
      </c>
      <c r="H95" s="91"/>
      <c r="I95" s="108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01">
        <f t="shared" si="14"/>
        <v>0</v>
      </c>
      <c r="AD95" s="215">
        <f t="shared" si="15"/>
        <v>6646.14</v>
      </c>
      <c r="AE95" s="91"/>
      <c r="AF95" s="91">
        <f t="shared" si="19"/>
        <v>25618.23</v>
      </c>
      <c r="AG95" s="83">
        <f t="shared" si="16"/>
        <v>8422.509999999998</v>
      </c>
      <c r="AH95" s="204">
        <f t="shared" si="17"/>
        <v>8422.509999999998</v>
      </c>
      <c r="AI95" s="106"/>
      <c r="AJ95" s="199">
        <v>100</v>
      </c>
      <c r="AK95" s="199">
        <v>2022</v>
      </c>
      <c r="AL95" s="79"/>
      <c r="AM95" s="79"/>
      <c r="AN95" s="202">
        <f t="shared" si="7"/>
        <v>2122</v>
      </c>
    </row>
    <row r="96" spans="1:40" ht="15.75" customHeight="1" thickBot="1">
      <c r="A96" s="123" t="s">
        <v>495</v>
      </c>
      <c r="B96" s="113"/>
      <c r="C96" s="109" t="s">
        <v>87</v>
      </c>
      <c r="D96" s="91">
        <f>D97+D98</f>
        <v>262259.29</v>
      </c>
      <c r="E96" s="91">
        <f>E97+E98</f>
        <v>262259.29</v>
      </c>
      <c r="F96" s="91">
        <f>F97+F98</f>
        <v>155884.97</v>
      </c>
      <c r="G96" s="91">
        <f>G97+G98</f>
        <v>239323.27</v>
      </c>
      <c r="H96" s="91"/>
      <c r="I96" s="108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01">
        <f t="shared" si="14"/>
        <v>0</v>
      </c>
      <c r="AD96" s="215">
        <f t="shared" si="15"/>
        <v>155884.97</v>
      </c>
      <c r="AE96" s="91"/>
      <c r="AF96" s="91">
        <f t="shared" si="19"/>
        <v>239323.27</v>
      </c>
      <c r="AG96" s="83">
        <f t="shared" si="16"/>
        <v>22936.01999999999</v>
      </c>
      <c r="AH96" s="204">
        <f t="shared" si="17"/>
        <v>22936.01999999999</v>
      </c>
      <c r="AI96" s="106"/>
      <c r="AJ96" s="79"/>
      <c r="AK96" s="79"/>
      <c r="AL96" s="79"/>
      <c r="AM96" s="79"/>
      <c r="AN96" s="202">
        <f t="shared" si="7"/>
        <v>0</v>
      </c>
    </row>
    <row r="97" spans="1:40" ht="16.5" customHeight="1" thickBot="1">
      <c r="A97" s="123" t="s">
        <v>496</v>
      </c>
      <c r="B97" s="113"/>
      <c r="C97" s="109" t="s">
        <v>88</v>
      </c>
      <c r="D97" s="91">
        <v>28686.69</v>
      </c>
      <c r="E97" s="91">
        <v>28686.69</v>
      </c>
      <c r="F97" s="91">
        <v>45710.6</v>
      </c>
      <c r="G97" s="91">
        <v>28686.69</v>
      </c>
      <c r="H97" s="91"/>
      <c r="I97" s="108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01">
        <f t="shared" si="14"/>
        <v>0</v>
      </c>
      <c r="AD97" s="215">
        <f t="shared" si="15"/>
        <v>45710.6</v>
      </c>
      <c r="AE97" s="91"/>
      <c r="AF97" s="91">
        <f t="shared" si="19"/>
        <v>28686.69</v>
      </c>
      <c r="AG97" s="83">
        <f t="shared" si="16"/>
        <v>0</v>
      </c>
      <c r="AH97" s="204">
        <f t="shared" si="17"/>
        <v>0</v>
      </c>
      <c r="AI97" s="106"/>
      <c r="AJ97" s="79"/>
      <c r="AK97" s="79"/>
      <c r="AL97" s="79"/>
      <c r="AM97" s="79"/>
      <c r="AN97" s="202">
        <f t="shared" si="7"/>
        <v>0</v>
      </c>
    </row>
    <row r="98" spans="1:40" ht="17.25" customHeight="1" thickBot="1">
      <c r="A98" s="123" t="s">
        <v>497</v>
      </c>
      <c r="B98" s="113"/>
      <c r="C98" s="109" t="s">
        <v>89</v>
      </c>
      <c r="D98" s="91">
        <v>233572.6</v>
      </c>
      <c r="E98" s="91">
        <v>233572.6</v>
      </c>
      <c r="F98" s="91">
        <v>110174.37</v>
      </c>
      <c r="G98" s="91">
        <v>210636.58</v>
      </c>
      <c r="H98" s="91"/>
      <c r="I98" s="108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01">
        <f t="shared" si="14"/>
        <v>0</v>
      </c>
      <c r="AD98" s="215">
        <f t="shared" si="15"/>
        <v>110174.37</v>
      </c>
      <c r="AE98" s="91"/>
      <c r="AF98" s="91">
        <f t="shared" si="19"/>
        <v>210636.58</v>
      </c>
      <c r="AG98" s="83">
        <f t="shared" si="16"/>
        <v>22936.02000000002</v>
      </c>
      <c r="AH98" s="204">
        <f t="shared" si="17"/>
        <v>22936.02000000002</v>
      </c>
      <c r="AI98" s="197"/>
      <c r="AJ98" s="199">
        <v>1200</v>
      </c>
      <c r="AK98" s="199">
        <v>10000</v>
      </c>
      <c r="AL98" s="79"/>
      <c r="AM98" s="199">
        <v>1982.4</v>
      </c>
      <c r="AN98" s="202">
        <f t="shared" si="7"/>
        <v>13182.4</v>
      </c>
    </row>
    <row r="99" spans="1:41" ht="27.75" customHeight="1" thickBot="1">
      <c r="A99" s="255" t="s">
        <v>612</v>
      </c>
      <c r="B99" s="256"/>
      <c r="C99" s="257" t="s">
        <v>644</v>
      </c>
      <c r="D99" s="258">
        <f>D100+D112</f>
        <v>18086</v>
      </c>
      <c r="E99" s="258">
        <f>E100+E112</f>
        <v>18086</v>
      </c>
      <c r="F99" s="259"/>
      <c r="G99" s="258">
        <f>G100+G112</f>
        <v>18086</v>
      </c>
      <c r="H99" s="259"/>
      <c r="I99" s="260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2">
        <f t="shared" si="14"/>
        <v>0</v>
      </c>
      <c r="AD99" s="263">
        <f t="shared" si="15"/>
        <v>0</v>
      </c>
      <c r="AE99" s="259"/>
      <c r="AF99" s="259">
        <f aca="true" t="shared" si="20" ref="AF99:AF139">G99</f>
        <v>18086</v>
      </c>
      <c r="AG99" s="264">
        <f t="shared" si="16"/>
        <v>0</v>
      </c>
      <c r="AH99" s="265">
        <f t="shared" si="17"/>
        <v>0</v>
      </c>
      <c r="AI99" s="266"/>
      <c r="AJ99" s="267"/>
      <c r="AK99" s="267"/>
      <c r="AL99" s="267"/>
      <c r="AM99" s="267"/>
      <c r="AN99" s="268">
        <f t="shared" si="7"/>
        <v>0</v>
      </c>
      <c r="AO99" s="254"/>
    </row>
    <row r="100" spans="1:41" ht="27.75" customHeight="1" thickBot="1">
      <c r="A100" s="269" t="s">
        <v>487</v>
      </c>
      <c r="B100" s="270"/>
      <c r="C100" s="256" t="s">
        <v>645</v>
      </c>
      <c r="D100" s="259">
        <f>D101+D105+D111</f>
        <v>18086</v>
      </c>
      <c r="E100" s="259">
        <f>E101+E105+E111</f>
        <v>18086</v>
      </c>
      <c r="F100" s="259"/>
      <c r="G100" s="259">
        <f>G101+G105+G111</f>
        <v>18086</v>
      </c>
      <c r="H100" s="259"/>
      <c r="I100" s="260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2">
        <f t="shared" si="14"/>
        <v>0</v>
      </c>
      <c r="AD100" s="263">
        <f t="shared" si="15"/>
        <v>0</v>
      </c>
      <c r="AE100" s="259"/>
      <c r="AF100" s="259">
        <f t="shared" si="20"/>
        <v>18086</v>
      </c>
      <c r="AG100" s="264">
        <f t="shared" si="16"/>
        <v>0</v>
      </c>
      <c r="AH100" s="265">
        <f t="shared" si="17"/>
        <v>0</v>
      </c>
      <c r="AI100" s="266"/>
      <c r="AJ100" s="267"/>
      <c r="AK100" s="267"/>
      <c r="AL100" s="267"/>
      <c r="AM100" s="267"/>
      <c r="AN100" s="268">
        <f t="shared" si="7"/>
        <v>0</v>
      </c>
      <c r="AO100" s="254"/>
    </row>
    <row r="101" spans="1:41" ht="27.75" customHeight="1" hidden="1" thickBot="1">
      <c r="A101" s="269" t="s">
        <v>488</v>
      </c>
      <c r="B101" s="270"/>
      <c r="C101" s="256" t="s">
        <v>646</v>
      </c>
      <c r="D101" s="259">
        <f>D102+D103+D104</f>
        <v>0</v>
      </c>
      <c r="E101" s="259">
        <f>E102+E103+E104</f>
        <v>0</v>
      </c>
      <c r="F101" s="259"/>
      <c r="G101" s="259"/>
      <c r="H101" s="259"/>
      <c r="I101" s="260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2">
        <f t="shared" si="14"/>
        <v>0</v>
      </c>
      <c r="AD101" s="263">
        <f t="shared" si="15"/>
        <v>0</v>
      </c>
      <c r="AE101" s="259"/>
      <c r="AF101" s="259">
        <f t="shared" si="20"/>
        <v>0</v>
      </c>
      <c r="AG101" s="264">
        <f t="shared" si="16"/>
        <v>0</v>
      </c>
      <c r="AH101" s="265">
        <f t="shared" si="17"/>
        <v>0</v>
      </c>
      <c r="AI101" s="266"/>
      <c r="AJ101" s="267"/>
      <c r="AK101" s="267"/>
      <c r="AL101" s="267"/>
      <c r="AM101" s="267"/>
      <c r="AN101" s="268">
        <f t="shared" si="7"/>
        <v>0</v>
      </c>
      <c r="AO101" s="254"/>
    </row>
    <row r="102" spans="1:41" ht="27.75" customHeight="1" hidden="1" thickBot="1">
      <c r="A102" s="269" t="s">
        <v>445</v>
      </c>
      <c r="B102" s="270"/>
      <c r="C102" s="256" t="s">
        <v>647</v>
      </c>
      <c r="D102" s="259">
        <f>D119+D125</f>
        <v>0</v>
      </c>
      <c r="E102" s="259">
        <f>E119+E125</f>
        <v>0</v>
      </c>
      <c r="F102" s="259"/>
      <c r="G102" s="259"/>
      <c r="H102" s="259"/>
      <c r="I102" s="260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2">
        <f t="shared" si="14"/>
        <v>0</v>
      </c>
      <c r="AD102" s="263">
        <f t="shared" si="15"/>
        <v>0</v>
      </c>
      <c r="AE102" s="259"/>
      <c r="AF102" s="259">
        <f t="shared" si="20"/>
        <v>0</v>
      </c>
      <c r="AG102" s="264">
        <f t="shared" si="16"/>
        <v>0</v>
      </c>
      <c r="AH102" s="265">
        <f t="shared" si="17"/>
        <v>0</v>
      </c>
      <c r="AI102" s="266"/>
      <c r="AJ102" s="267"/>
      <c r="AK102" s="267"/>
      <c r="AL102" s="267"/>
      <c r="AM102" s="267"/>
      <c r="AN102" s="268">
        <f t="shared" si="7"/>
        <v>0</v>
      </c>
      <c r="AO102" s="254"/>
    </row>
    <row r="103" spans="1:41" ht="27.75" customHeight="1" hidden="1" thickBot="1">
      <c r="A103" s="269" t="s">
        <v>446</v>
      </c>
      <c r="B103" s="270"/>
      <c r="C103" s="256" t="s">
        <v>648</v>
      </c>
      <c r="D103" s="259">
        <f>D126</f>
        <v>0</v>
      </c>
      <c r="E103" s="259">
        <f>E126</f>
        <v>0</v>
      </c>
      <c r="F103" s="259"/>
      <c r="G103" s="259"/>
      <c r="H103" s="259"/>
      <c r="I103" s="260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2">
        <f t="shared" si="14"/>
        <v>0</v>
      </c>
      <c r="AD103" s="263">
        <f t="shared" si="15"/>
        <v>0</v>
      </c>
      <c r="AE103" s="259"/>
      <c r="AF103" s="259">
        <f t="shared" si="20"/>
        <v>0</v>
      </c>
      <c r="AG103" s="264">
        <f t="shared" si="16"/>
        <v>0</v>
      </c>
      <c r="AH103" s="265">
        <f t="shared" si="17"/>
        <v>0</v>
      </c>
      <c r="AI103" s="266"/>
      <c r="AJ103" s="267"/>
      <c r="AK103" s="267"/>
      <c r="AL103" s="267"/>
      <c r="AM103" s="267"/>
      <c r="AN103" s="268">
        <f t="shared" si="7"/>
        <v>0</v>
      </c>
      <c r="AO103" s="254"/>
    </row>
    <row r="104" spans="1:41" ht="27.75" customHeight="1" hidden="1" thickBot="1">
      <c r="A104" s="269" t="s">
        <v>489</v>
      </c>
      <c r="B104" s="270"/>
      <c r="C104" s="256" t="s">
        <v>649</v>
      </c>
      <c r="D104" s="259">
        <f>D120+D127</f>
        <v>0</v>
      </c>
      <c r="E104" s="259">
        <f>E120+E127</f>
        <v>0</v>
      </c>
      <c r="F104" s="259"/>
      <c r="G104" s="259"/>
      <c r="H104" s="259"/>
      <c r="I104" s="260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2">
        <f t="shared" si="14"/>
        <v>0</v>
      </c>
      <c r="AD104" s="263">
        <f t="shared" si="15"/>
        <v>0</v>
      </c>
      <c r="AE104" s="259"/>
      <c r="AF104" s="259">
        <f t="shared" si="20"/>
        <v>0</v>
      </c>
      <c r="AG104" s="264">
        <f t="shared" si="16"/>
        <v>0</v>
      </c>
      <c r="AH104" s="265">
        <f t="shared" si="17"/>
        <v>0</v>
      </c>
      <c r="AI104" s="266"/>
      <c r="AJ104" s="267"/>
      <c r="AK104" s="267"/>
      <c r="AL104" s="267"/>
      <c r="AM104" s="267"/>
      <c r="AN104" s="268">
        <f aca="true" t="shared" si="21" ref="AN104:AN160">AI104+AJ104+AK104+AL104+AM104</f>
        <v>0</v>
      </c>
      <c r="AO104" s="254"/>
    </row>
    <row r="105" spans="1:41" ht="27.75" customHeight="1" hidden="1" thickBot="1">
      <c r="A105" s="269" t="s">
        <v>490</v>
      </c>
      <c r="B105" s="270"/>
      <c r="C105" s="256" t="s">
        <v>650</v>
      </c>
      <c r="D105" s="259">
        <f>D106+D107+D108+D109+D110</f>
        <v>0</v>
      </c>
      <c r="E105" s="259">
        <f>E106+E107+E108+E109+E110</f>
        <v>0</v>
      </c>
      <c r="F105" s="259"/>
      <c r="G105" s="259"/>
      <c r="H105" s="259"/>
      <c r="I105" s="260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2">
        <f t="shared" si="14"/>
        <v>0</v>
      </c>
      <c r="AD105" s="263">
        <f t="shared" si="15"/>
        <v>0</v>
      </c>
      <c r="AE105" s="259"/>
      <c r="AF105" s="259">
        <f t="shared" si="20"/>
        <v>0</v>
      </c>
      <c r="AG105" s="264">
        <f t="shared" si="16"/>
        <v>0</v>
      </c>
      <c r="AH105" s="265">
        <f t="shared" si="17"/>
        <v>0</v>
      </c>
      <c r="AI105" s="266"/>
      <c r="AJ105" s="267"/>
      <c r="AK105" s="267"/>
      <c r="AL105" s="267"/>
      <c r="AM105" s="267"/>
      <c r="AN105" s="268">
        <f t="shared" si="21"/>
        <v>0</v>
      </c>
      <c r="AO105" s="254"/>
    </row>
    <row r="106" spans="1:41" ht="27.75" customHeight="1" hidden="1" thickBot="1">
      <c r="A106" s="269" t="s">
        <v>447</v>
      </c>
      <c r="B106" s="270"/>
      <c r="C106" s="256" t="s">
        <v>651</v>
      </c>
      <c r="D106" s="259">
        <f aca="true" t="shared" si="22" ref="D106:E111">D129</f>
        <v>0</v>
      </c>
      <c r="E106" s="259">
        <f t="shared" si="22"/>
        <v>0</v>
      </c>
      <c r="F106" s="259"/>
      <c r="G106" s="259"/>
      <c r="H106" s="259"/>
      <c r="I106" s="260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2">
        <f t="shared" si="14"/>
        <v>0</v>
      </c>
      <c r="AD106" s="263">
        <f t="shared" si="15"/>
        <v>0</v>
      </c>
      <c r="AE106" s="259"/>
      <c r="AF106" s="259">
        <f t="shared" si="20"/>
        <v>0</v>
      </c>
      <c r="AG106" s="264">
        <f t="shared" si="16"/>
        <v>0</v>
      </c>
      <c r="AH106" s="265">
        <f t="shared" si="17"/>
        <v>0</v>
      </c>
      <c r="AI106" s="266"/>
      <c r="AJ106" s="267"/>
      <c r="AK106" s="267"/>
      <c r="AL106" s="267"/>
      <c r="AM106" s="267"/>
      <c r="AN106" s="268">
        <f t="shared" si="21"/>
        <v>0</v>
      </c>
      <c r="AO106" s="254"/>
    </row>
    <row r="107" spans="1:41" ht="27.75" customHeight="1" hidden="1" thickBot="1">
      <c r="A107" s="269" t="s">
        <v>491</v>
      </c>
      <c r="B107" s="270"/>
      <c r="C107" s="256" t="s">
        <v>652</v>
      </c>
      <c r="D107" s="259">
        <f t="shared" si="22"/>
        <v>0</v>
      </c>
      <c r="E107" s="259">
        <f t="shared" si="22"/>
        <v>0</v>
      </c>
      <c r="F107" s="259"/>
      <c r="G107" s="259"/>
      <c r="H107" s="259"/>
      <c r="I107" s="260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2">
        <f t="shared" si="14"/>
        <v>0</v>
      </c>
      <c r="AD107" s="263">
        <f t="shared" si="15"/>
        <v>0</v>
      </c>
      <c r="AE107" s="259"/>
      <c r="AF107" s="259">
        <f t="shared" si="20"/>
        <v>0</v>
      </c>
      <c r="AG107" s="264">
        <f t="shared" si="16"/>
        <v>0</v>
      </c>
      <c r="AH107" s="265">
        <f t="shared" si="17"/>
        <v>0</v>
      </c>
      <c r="AI107" s="266"/>
      <c r="AJ107" s="267"/>
      <c r="AK107" s="267"/>
      <c r="AL107" s="267"/>
      <c r="AM107" s="267"/>
      <c r="AN107" s="268">
        <f t="shared" si="21"/>
        <v>0</v>
      </c>
      <c r="AO107" s="254"/>
    </row>
    <row r="108" spans="1:41" ht="27.75" customHeight="1" hidden="1" thickBot="1">
      <c r="A108" s="269" t="s">
        <v>492</v>
      </c>
      <c r="B108" s="270"/>
      <c r="C108" s="256" t="s">
        <v>653</v>
      </c>
      <c r="D108" s="259">
        <f t="shared" si="22"/>
        <v>0</v>
      </c>
      <c r="E108" s="259">
        <f t="shared" si="22"/>
        <v>0</v>
      </c>
      <c r="F108" s="259"/>
      <c r="G108" s="259"/>
      <c r="H108" s="259"/>
      <c r="I108" s="260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2">
        <f t="shared" si="14"/>
        <v>0</v>
      </c>
      <c r="AD108" s="263">
        <f t="shared" si="15"/>
        <v>0</v>
      </c>
      <c r="AE108" s="259"/>
      <c r="AF108" s="259">
        <f t="shared" si="20"/>
        <v>0</v>
      </c>
      <c r="AG108" s="264">
        <f t="shared" si="16"/>
        <v>0</v>
      </c>
      <c r="AH108" s="265">
        <f t="shared" si="17"/>
        <v>0</v>
      </c>
      <c r="AI108" s="266"/>
      <c r="AJ108" s="267"/>
      <c r="AK108" s="267"/>
      <c r="AL108" s="267"/>
      <c r="AM108" s="267"/>
      <c r="AN108" s="268">
        <f t="shared" si="21"/>
        <v>0</v>
      </c>
      <c r="AO108" s="254"/>
    </row>
    <row r="109" spans="1:41" ht="27.75" customHeight="1" hidden="1" thickBot="1">
      <c r="A109" s="269" t="s">
        <v>493</v>
      </c>
      <c r="B109" s="270"/>
      <c r="C109" s="256" t="s">
        <v>654</v>
      </c>
      <c r="D109" s="259">
        <f t="shared" si="22"/>
        <v>0</v>
      </c>
      <c r="E109" s="259">
        <f t="shared" si="22"/>
        <v>0</v>
      </c>
      <c r="F109" s="259"/>
      <c r="G109" s="259"/>
      <c r="H109" s="259"/>
      <c r="I109" s="260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2">
        <f t="shared" si="14"/>
        <v>0</v>
      </c>
      <c r="AD109" s="263">
        <f t="shared" si="15"/>
        <v>0</v>
      </c>
      <c r="AE109" s="259"/>
      <c r="AF109" s="259">
        <f t="shared" si="20"/>
        <v>0</v>
      </c>
      <c r="AG109" s="264">
        <f t="shared" si="16"/>
        <v>0</v>
      </c>
      <c r="AH109" s="265">
        <f t="shared" si="17"/>
        <v>0</v>
      </c>
      <c r="AI109" s="266"/>
      <c r="AJ109" s="267"/>
      <c r="AK109" s="267"/>
      <c r="AL109" s="267"/>
      <c r="AM109" s="267"/>
      <c r="AN109" s="268">
        <f t="shared" si="21"/>
        <v>0</v>
      </c>
      <c r="AO109" s="254"/>
    </row>
    <row r="110" spans="1:41" ht="27.75" customHeight="1" hidden="1" thickBot="1">
      <c r="A110" s="269" t="s">
        <v>494</v>
      </c>
      <c r="B110" s="270"/>
      <c r="C110" s="256" t="s">
        <v>655</v>
      </c>
      <c r="D110" s="259">
        <f t="shared" si="22"/>
        <v>0</v>
      </c>
      <c r="E110" s="259">
        <f t="shared" si="22"/>
        <v>0</v>
      </c>
      <c r="F110" s="259"/>
      <c r="G110" s="259"/>
      <c r="H110" s="259"/>
      <c r="I110" s="260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2">
        <f t="shared" si="14"/>
        <v>0</v>
      </c>
      <c r="AD110" s="263">
        <f t="shared" si="15"/>
        <v>0</v>
      </c>
      <c r="AE110" s="259"/>
      <c r="AF110" s="259">
        <f t="shared" si="20"/>
        <v>0</v>
      </c>
      <c r="AG110" s="264">
        <f t="shared" si="16"/>
        <v>0</v>
      </c>
      <c r="AH110" s="265">
        <f t="shared" si="17"/>
        <v>0</v>
      </c>
      <c r="AI110" s="266"/>
      <c r="AJ110" s="267"/>
      <c r="AK110" s="267"/>
      <c r="AL110" s="267"/>
      <c r="AM110" s="267"/>
      <c r="AN110" s="268">
        <f t="shared" si="21"/>
        <v>0</v>
      </c>
      <c r="AO110" s="254"/>
    </row>
    <row r="111" spans="1:41" ht="27.75" customHeight="1" thickBot="1">
      <c r="A111" s="269" t="s">
        <v>852</v>
      </c>
      <c r="B111" s="270"/>
      <c r="C111" s="256" t="s">
        <v>851</v>
      </c>
      <c r="D111" s="259">
        <f t="shared" si="22"/>
        <v>18086</v>
      </c>
      <c r="E111" s="259">
        <f t="shared" si="22"/>
        <v>18086</v>
      </c>
      <c r="F111" s="259"/>
      <c r="G111" s="259">
        <f>G134</f>
        <v>18086</v>
      </c>
      <c r="H111" s="259"/>
      <c r="I111" s="260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2">
        <f t="shared" si="14"/>
        <v>0</v>
      </c>
      <c r="AD111" s="263">
        <f t="shared" si="15"/>
        <v>0</v>
      </c>
      <c r="AE111" s="259"/>
      <c r="AF111" s="259">
        <f t="shared" si="20"/>
        <v>18086</v>
      </c>
      <c r="AG111" s="264">
        <f t="shared" si="16"/>
        <v>0</v>
      </c>
      <c r="AH111" s="265">
        <f aca="true" t="shared" si="23" ref="AH111:AH142">E111-AF111</f>
        <v>0</v>
      </c>
      <c r="AI111" s="266"/>
      <c r="AJ111" s="267"/>
      <c r="AK111" s="267"/>
      <c r="AL111" s="267"/>
      <c r="AM111" s="267"/>
      <c r="AN111" s="268">
        <f t="shared" si="21"/>
        <v>0</v>
      </c>
      <c r="AO111" s="254"/>
    </row>
    <row r="112" spans="1:41" ht="27.75" customHeight="1" hidden="1" thickBot="1">
      <c r="A112" s="124" t="s">
        <v>495</v>
      </c>
      <c r="B112" s="114"/>
      <c r="C112" s="115" t="s">
        <v>656</v>
      </c>
      <c r="D112" s="90">
        <f>D113+D114</f>
        <v>0</v>
      </c>
      <c r="E112" s="90">
        <f>E113+E114</f>
        <v>0</v>
      </c>
      <c r="F112" s="91"/>
      <c r="G112" s="91"/>
      <c r="H112" s="91"/>
      <c r="I112" s="108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01">
        <f t="shared" si="14"/>
        <v>0</v>
      </c>
      <c r="AD112" s="215">
        <f t="shared" si="15"/>
        <v>0</v>
      </c>
      <c r="AE112" s="91"/>
      <c r="AF112" s="91">
        <f t="shared" si="20"/>
        <v>0</v>
      </c>
      <c r="AG112" s="83">
        <f t="shared" si="16"/>
        <v>0</v>
      </c>
      <c r="AH112" s="204">
        <f t="shared" si="23"/>
        <v>0</v>
      </c>
      <c r="AI112" s="106"/>
      <c r="AJ112" s="79"/>
      <c r="AK112" s="79"/>
      <c r="AL112" s="79"/>
      <c r="AM112" s="79"/>
      <c r="AN112" s="202">
        <f t="shared" si="21"/>
        <v>0</v>
      </c>
      <c r="AO112" s="254"/>
    </row>
    <row r="113" spans="1:41" ht="27.75" customHeight="1" hidden="1" thickBot="1">
      <c r="A113" s="124" t="s">
        <v>496</v>
      </c>
      <c r="B113" s="114"/>
      <c r="C113" s="115" t="s">
        <v>657</v>
      </c>
      <c r="D113" s="90">
        <f>D136</f>
        <v>0</v>
      </c>
      <c r="E113" s="90">
        <f>E136</f>
        <v>0</v>
      </c>
      <c r="F113" s="91"/>
      <c r="G113" s="91"/>
      <c r="H113" s="91"/>
      <c r="I113" s="108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01">
        <f t="shared" si="14"/>
        <v>0</v>
      </c>
      <c r="AD113" s="215">
        <f t="shared" si="15"/>
        <v>0</v>
      </c>
      <c r="AE113" s="91"/>
      <c r="AF113" s="91">
        <f t="shared" si="20"/>
        <v>0</v>
      </c>
      <c r="AG113" s="83">
        <f t="shared" si="16"/>
        <v>0</v>
      </c>
      <c r="AH113" s="204">
        <f t="shared" si="23"/>
        <v>0</v>
      </c>
      <c r="AI113" s="106"/>
      <c r="AJ113" s="79"/>
      <c r="AK113" s="79"/>
      <c r="AL113" s="79"/>
      <c r="AM113" s="79"/>
      <c r="AN113" s="202">
        <f t="shared" si="21"/>
        <v>0</v>
      </c>
      <c r="AO113" s="254"/>
    </row>
    <row r="114" spans="1:41" ht="27.75" customHeight="1" hidden="1" thickBot="1">
      <c r="A114" s="124" t="s">
        <v>497</v>
      </c>
      <c r="B114" s="114"/>
      <c r="C114" s="115" t="s">
        <v>658</v>
      </c>
      <c r="D114" s="90">
        <f>D137</f>
        <v>0</v>
      </c>
      <c r="E114" s="90">
        <f>E137</f>
        <v>0</v>
      </c>
      <c r="F114" s="91"/>
      <c r="G114" s="91"/>
      <c r="H114" s="91"/>
      <c r="I114" s="108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01">
        <f t="shared" si="14"/>
        <v>0</v>
      </c>
      <c r="AD114" s="215">
        <f t="shared" si="15"/>
        <v>0</v>
      </c>
      <c r="AE114" s="91"/>
      <c r="AF114" s="91">
        <f t="shared" si="20"/>
        <v>0</v>
      </c>
      <c r="AG114" s="83">
        <f t="shared" si="16"/>
        <v>0</v>
      </c>
      <c r="AH114" s="204">
        <f t="shared" si="23"/>
        <v>0</v>
      </c>
      <c r="AI114" s="106"/>
      <c r="AJ114" s="79"/>
      <c r="AK114" s="79"/>
      <c r="AL114" s="79"/>
      <c r="AM114" s="79"/>
      <c r="AN114" s="202">
        <f t="shared" si="21"/>
        <v>0</v>
      </c>
      <c r="AO114" s="254"/>
    </row>
    <row r="115" spans="1:41" ht="27.75" customHeight="1" hidden="1" thickBot="1">
      <c r="A115" s="126" t="s">
        <v>612</v>
      </c>
      <c r="B115" s="112"/>
      <c r="C115" s="112" t="s">
        <v>639</v>
      </c>
      <c r="D115" s="79">
        <f>D117</f>
        <v>0</v>
      </c>
      <c r="E115" s="79">
        <f>E117</f>
        <v>0</v>
      </c>
      <c r="F115" s="91"/>
      <c r="G115" s="91"/>
      <c r="H115" s="91"/>
      <c r="I115" s="108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01">
        <f t="shared" si="14"/>
        <v>0</v>
      </c>
      <c r="AD115" s="215">
        <f t="shared" si="15"/>
        <v>0</v>
      </c>
      <c r="AE115" s="91"/>
      <c r="AF115" s="91">
        <f t="shared" si="20"/>
        <v>0</v>
      </c>
      <c r="AG115" s="83">
        <f t="shared" si="16"/>
        <v>0</v>
      </c>
      <c r="AH115" s="204">
        <f t="shared" si="23"/>
        <v>0</v>
      </c>
      <c r="AI115" s="106"/>
      <c r="AJ115" s="79"/>
      <c r="AK115" s="79"/>
      <c r="AL115" s="79"/>
      <c r="AM115" s="79"/>
      <c r="AN115" s="202">
        <f t="shared" si="21"/>
        <v>0</v>
      </c>
      <c r="AO115" s="254"/>
    </row>
    <row r="116" spans="1:41" ht="27.75" customHeight="1" hidden="1" thickBot="1">
      <c r="A116" s="123"/>
      <c r="B116" s="109"/>
      <c r="C116" s="109" t="s">
        <v>377</v>
      </c>
      <c r="D116" s="91"/>
      <c r="E116" s="91"/>
      <c r="F116" s="91"/>
      <c r="G116" s="91"/>
      <c r="H116" s="91"/>
      <c r="I116" s="108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01">
        <f t="shared" si="14"/>
        <v>0</v>
      </c>
      <c r="AD116" s="215">
        <f t="shared" si="15"/>
        <v>0</v>
      </c>
      <c r="AE116" s="91"/>
      <c r="AF116" s="91">
        <f t="shared" si="20"/>
        <v>0</v>
      </c>
      <c r="AG116" s="83">
        <f t="shared" si="16"/>
        <v>0</v>
      </c>
      <c r="AH116" s="204">
        <f t="shared" si="23"/>
        <v>0</v>
      </c>
      <c r="AI116" s="106"/>
      <c r="AJ116" s="79"/>
      <c r="AK116" s="79"/>
      <c r="AL116" s="79"/>
      <c r="AM116" s="79"/>
      <c r="AN116" s="202">
        <f t="shared" si="21"/>
        <v>0</v>
      </c>
      <c r="AO116" s="254"/>
    </row>
    <row r="117" spans="1:41" ht="27.75" customHeight="1" hidden="1" thickBot="1">
      <c r="A117" s="123" t="s">
        <v>487</v>
      </c>
      <c r="B117" s="109"/>
      <c r="C117" s="109" t="s">
        <v>640</v>
      </c>
      <c r="D117" s="91">
        <f>D118</f>
        <v>0</v>
      </c>
      <c r="E117" s="91">
        <f>E118</f>
        <v>0</v>
      </c>
      <c r="F117" s="91"/>
      <c r="G117" s="91"/>
      <c r="H117" s="91"/>
      <c r="I117" s="108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01">
        <f t="shared" si="14"/>
        <v>0</v>
      </c>
      <c r="AD117" s="215">
        <f t="shared" si="15"/>
        <v>0</v>
      </c>
      <c r="AE117" s="91"/>
      <c r="AF117" s="91">
        <f t="shared" si="20"/>
        <v>0</v>
      </c>
      <c r="AG117" s="83">
        <f t="shared" si="16"/>
        <v>0</v>
      </c>
      <c r="AH117" s="204">
        <f t="shared" si="23"/>
        <v>0</v>
      </c>
      <c r="AI117" s="106"/>
      <c r="AJ117" s="79"/>
      <c r="AK117" s="79"/>
      <c r="AL117" s="79"/>
      <c r="AM117" s="79"/>
      <c r="AN117" s="202">
        <f t="shared" si="21"/>
        <v>0</v>
      </c>
      <c r="AO117" s="254"/>
    </row>
    <row r="118" spans="1:41" ht="27.75" customHeight="1" hidden="1" thickBot="1">
      <c r="A118" s="123" t="s">
        <v>488</v>
      </c>
      <c r="B118" s="109"/>
      <c r="C118" s="109" t="s">
        <v>641</v>
      </c>
      <c r="D118" s="91">
        <f>D119+D120</f>
        <v>0</v>
      </c>
      <c r="E118" s="91">
        <f>E119+E120</f>
        <v>0</v>
      </c>
      <c r="F118" s="91"/>
      <c r="G118" s="91"/>
      <c r="H118" s="91"/>
      <c r="I118" s="108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01">
        <f t="shared" si="14"/>
        <v>0</v>
      </c>
      <c r="AD118" s="215">
        <f t="shared" si="15"/>
        <v>0</v>
      </c>
      <c r="AE118" s="91"/>
      <c r="AF118" s="91">
        <f t="shared" si="20"/>
        <v>0</v>
      </c>
      <c r="AG118" s="83">
        <f t="shared" si="16"/>
        <v>0</v>
      </c>
      <c r="AH118" s="204">
        <f t="shared" si="23"/>
        <v>0</v>
      </c>
      <c r="AI118" s="106"/>
      <c r="AJ118" s="79"/>
      <c r="AK118" s="79"/>
      <c r="AL118" s="79"/>
      <c r="AM118" s="79"/>
      <c r="AN118" s="202">
        <f t="shared" si="21"/>
        <v>0</v>
      </c>
      <c r="AO118" s="254"/>
    </row>
    <row r="119" spans="1:41" ht="27.75" customHeight="1" hidden="1" thickBot="1">
      <c r="A119" s="123" t="s">
        <v>445</v>
      </c>
      <c r="B119" s="113"/>
      <c r="C119" s="109" t="s">
        <v>642</v>
      </c>
      <c r="D119" s="91"/>
      <c r="E119" s="91"/>
      <c r="F119" s="91"/>
      <c r="G119" s="91"/>
      <c r="H119" s="91"/>
      <c r="I119" s="108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01">
        <f t="shared" si="14"/>
        <v>0</v>
      </c>
      <c r="AD119" s="215">
        <f t="shared" si="15"/>
        <v>0</v>
      </c>
      <c r="AE119" s="91"/>
      <c r="AF119" s="91">
        <f t="shared" si="20"/>
        <v>0</v>
      </c>
      <c r="AG119" s="83">
        <f t="shared" si="16"/>
        <v>0</v>
      </c>
      <c r="AH119" s="204">
        <f t="shared" si="23"/>
        <v>0</v>
      </c>
      <c r="AI119" s="106"/>
      <c r="AJ119" s="79"/>
      <c r="AK119" s="79"/>
      <c r="AL119" s="79"/>
      <c r="AM119" s="79"/>
      <c r="AN119" s="202">
        <f t="shared" si="21"/>
        <v>0</v>
      </c>
      <c r="AO119" s="254"/>
    </row>
    <row r="120" spans="1:41" ht="27.75" customHeight="1" hidden="1" thickBot="1">
      <c r="A120" s="123" t="s">
        <v>615</v>
      </c>
      <c r="B120" s="113"/>
      <c r="C120" s="109" t="s">
        <v>643</v>
      </c>
      <c r="D120" s="91"/>
      <c r="E120" s="91"/>
      <c r="F120" s="91"/>
      <c r="G120" s="91"/>
      <c r="H120" s="91"/>
      <c r="I120" s="108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01">
        <f t="shared" si="14"/>
        <v>0</v>
      </c>
      <c r="AD120" s="215">
        <f t="shared" si="15"/>
        <v>0</v>
      </c>
      <c r="AE120" s="91"/>
      <c r="AF120" s="91">
        <f t="shared" si="20"/>
        <v>0</v>
      </c>
      <c r="AG120" s="83">
        <f t="shared" si="16"/>
        <v>0</v>
      </c>
      <c r="AH120" s="204">
        <f t="shared" si="23"/>
        <v>0</v>
      </c>
      <c r="AI120" s="106"/>
      <c r="AJ120" s="79"/>
      <c r="AK120" s="79"/>
      <c r="AL120" s="79"/>
      <c r="AM120" s="79"/>
      <c r="AN120" s="202">
        <f t="shared" si="21"/>
        <v>0</v>
      </c>
      <c r="AO120" s="254"/>
    </row>
    <row r="121" spans="1:41" ht="27.75" customHeight="1" thickBot="1">
      <c r="A121" s="122" t="s">
        <v>612</v>
      </c>
      <c r="B121" s="112"/>
      <c r="C121" s="112" t="s">
        <v>853</v>
      </c>
      <c r="D121" s="79">
        <f>D123+D135</f>
        <v>18086</v>
      </c>
      <c r="E121" s="79">
        <f>E123+E135</f>
        <v>18086</v>
      </c>
      <c r="F121" s="91"/>
      <c r="G121" s="79">
        <f>G123+G135</f>
        <v>18086</v>
      </c>
      <c r="H121" s="91"/>
      <c r="I121" s="108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01">
        <f t="shared" si="14"/>
        <v>0</v>
      </c>
      <c r="AD121" s="215">
        <f t="shared" si="15"/>
        <v>0</v>
      </c>
      <c r="AE121" s="91"/>
      <c r="AF121" s="91">
        <f t="shared" si="20"/>
        <v>18086</v>
      </c>
      <c r="AG121" s="83">
        <f t="shared" si="16"/>
        <v>0</v>
      </c>
      <c r="AH121" s="204">
        <f t="shared" si="23"/>
        <v>0</v>
      </c>
      <c r="AI121" s="106"/>
      <c r="AJ121" s="79"/>
      <c r="AK121" s="79"/>
      <c r="AL121" s="79"/>
      <c r="AM121" s="79"/>
      <c r="AN121" s="202">
        <f t="shared" si="21"/>
        <v>0</v>
      </c>
      <c r="AO121" s="254"/>
    </row>
    <row r="122" spans="1:40" ht="27.75" customHeight="1" thickBot="1">
      <c r="A122" s="123"/>
      <c r="B122" s="109"/>
      <c r="C122" s="109" t="s">
        <v>484</v>
      </c>
      <c r="D122" s="81"/>
      <c r="E122" s="81"/>
      <c r="F122" s="91"/>
      <c r="G122" s="91"/>
      <c r="H122" s="91"/>
      <c r="I122" s="108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01">
        <f t="shared" si="14"/>
        <v>0</v>
      </c>
      <c r="AD122" s="215">
        <f t="shared" si="15"/>
        <v>0</v>
      </c>
      <c r="AE122" s="91"/>
      <c r="AF122" s="91">
        <f t="shared" si="20"/>
        <v>0</v>
      </c>
      <c r="AG122" s="83">
        <f t="shared" si="16"/>
        <v>0</v>
      </c>
      <c r="AH122" s="204">
        <f t="shared" si="23"/>
        <v>0</v>
      </c>
      <c r="AI122" s="106"/>
      <c r="AJ122" s="79"/>
      <c r="AK122" s="79"/>
      <c r="AL122" s="79"/>
      <c r="AM122" s="79"/>
      <c r="AN122" s="202">
        <f t="shared" si="21"/>
        <v>0</v>
      </c>
    </row>
    <row r="123" spans="1:40" ht="27.75" customHeight="1" thickBot="1">
      <c r="A123" s="123" t="s">
        <v>487</v>
      </c>
      <c r="B123" s="113"/>
      <c r="C123" s="109" t="s">
        <v>854</v>
      </c>
      <c r="D123" s="91">
        <f>D124+D128+D134</f>
        <v>18086</v>
      </c>
      <c r="E123" s="91">
        <f>E124+E128+E134</f>
        <v>18086</v>
      </c>
      <c r="F123" s="91"/>
      <c r="G123" s="91">
        <f>G124+G128+G134</f>
        <v>18086</v>
      </c>
      <c r="H123" s="91"/>
      <c r="I123" s="108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01">
        <f t="shared" si="14"/>
        <v>0</v>
      </c>
      <c r="AD123" s="215">
        <f t="shared" si="15"/>
        <v>0</v>
      </c>
      <c r="AE123" s="91"/>
      <c r="AF123" s="91">
        <f t="shared" si="20"/>
        <v>18086</v>
      </c>
      <c r="AG123" s="83">
        <f t="shared" si="16"/>
        <v>0</v>
      </c>
      <c r="AH123" s="204">
        <f t="shared" si="23"/>
        <v>0</v>
      </c>
      <c r="AI123" s="106"/>
      <c r="AJ123" s="79"/>
      <c r="AK123" s="79"/>
      <c r="AL123" s="79"/>
      <c r="AM123" s="79"/>
      <c r="AN123" s="202">
        <f t="shared" si="21"/>
        <v>0</v>
      </c>
    </row>
    <row r="124" spans="1:40" ht="27.75" customHeight="1" hidden="1" thickBot="1">
      <c r="A124" s="123" t="s">
        <v>488</v>
      </c>
      <c r="B124" s="113"/>
      <c r="C124" s="109" t="s">
        <v>553</v>
      </c>
      <c r="D124" s="91">
        <f>D125+D126+D127</f>
        <v>0</v>
      </c>
      <c r="E124" s="91">
        <f>E125+E126+E127</f>
        <v>0</v>
      </c>
      <c r="F124" s="91"/>
      <c r="G124" s="91"/>
      <c r="H124" s="91"/>
      <c r="I124" s="108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01">
        <f t="shared" si="14"/>
        <v>0</v>
      </c>
      <c r="AD124" s="215">
        <f t="shared" si="15"/>
        <v>0</v>
      </c>
      <c r="AE124" s="91"/>
      <c r="AF124" s="91">
        <f t="shared" si="20"/>
        <v>0</v>
      </c>
      <c r="AG124" s="83">
        <f t="shared" si="16"/>
        <v>0</v>
      </c>
      <c r="AH124" s="204">
        <f t="shared" si="23"/>
        <v>0</v>
      </c>
      <c r="AI124" s="106"/>
      <c r="AJ124" s="79"/>
      <c r="AK124" s="79"/>
      <c r="AL124" s="79"/>
      <c r="AM124" s="79"/>
      <c r="AN124" s="202">
        <f t="shared" si="21"/>
        <v>0</v>
      </c>
    </row>
    <row r="125" spans="1:40" ht="27.75" customHeight="1" hidden="1" thickBot="1">
      <c r="A125" s="123" t="s">
        <v>445</v>
      </c>
      <c r="B125" s="113"/>
      <c r="C125" s="109" t="s">
        <v>554</v>
      </c>
      <c r="D125" s="91"/>
      <c r="E125" s="91"/>
      <c r="F125" s="91"/>
      <c r="G125" s="91"/>
      <c r="H125" s="91"/>
      <c r="I125" s="108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01">
        <f t="shared" si="14"/>
        <v>0</v>
      </c>
      <c r="AD125" s="215">
        <f t="shared" si="15"/>
        <v>0</v>
      </c>
      <c r="AE125" s="91"/>
      <c r="AF125" s="91">
        <f t="shared" si="20"/>
        <v>0</v>
      </c>
      <c r="AG125" s="83">
        <f t="shared" si="16"/>
        <v>0</v>
      </c>
      <c r="AH125" s="204">
        <f t="shared" si="23"/>
        <v>0</v>
      </c>
      <c r="AI125" s="106"/>
      <c r="AJ125" s="79"/>
      <c r="AK125" s="79"/>
      <c r="AL125" s="79"/>
      <c r="AM125" s="79"/>
      <c r="AN125" s="202">
        <f t="shared" si="21"/>
        <v>0</v>
      </c>
    </row>
    <row r="126" spans="1:40" ht="27.75" customHeight="1" hidden="1" thickBot="1">
      <c r="A126" s="123" t="s">
        <v>446</v>
      </c>
      <c r="B126" s="113"/>
      <c r="C126" s="109" t="s">
        <v>555</v>
      </c>
      <c r="D126" s="91"/>
      <c r="E126" s="91"/>
      <c r="F126" s="91"/>
      <c r="G126" s="91"/>
      <c r="H126" s="91"/>
      <c r="I126" s="108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01">
        <f t="shared" si="14"/>
        <v>0</v>
      </c>
      <c r="AD126" s="215">
        <f t="shared" si="15"/>
        <v>0</v>
      </c>
      <c r="AE126" s="91"/>
      <c r="AF126" s="91">
        <f t="shared" si="20"/>
        <v>0</v>
      </c>
      <c r="AG126" s="83">
        <f t="shared" si="16"/>
        <v>0</v>
      </c>
      <c r="AH126" s="204">
        <f t="shared" si="23"/>
        <v>0</v>
      </c>
      <c r="AI126" s="106"/>
      <c r="AJ126" s="79"/>
      <c r="AK126" s="79"/>
      <c r="AL126" s="79"/>
      <c r="AM126" s="79"/>
      <c r="AN126" s="202">
        <f t="shared" si="21"/>
        <v>0</v>
      </c>
    </row>
    <row r="127" spans="1:40" ht="27.75" customHeight="1" hidden="1" thickBot="1">
      <c r="A127" s="123" t="s">
        <v>489</v>
      </c>
      <c r="B127" s="113"/>
      <c r="C127" s="109" t="s">
        <v>556</v>
      </c>
      <c r="D127" s="91"/>
      <c r="E127" s="91"/>
      <c r="F127" s="91"/>
      <c r="G127" s="91"/>
      <c r="H127" s="91"/>
      <c r="I127" s="108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01">
        <f t="shared" si="14"/>
        <v>0</v>
      </c>
      <c r="AD127" s="215">
        <f t="shared" si="15"/>
        <v>0</v>
      </c>
      <c r="AE127" s="91"/>
      <c r="AF127" s="91">
        <f t="shared" si="20"/>
        <v>0</v>
      </c>
      <c r="AG127" s="83">
        <f t="shared" si="16"/>
        <v>0</v>
      </c>
      <c r="AH127" s="204">
        <f t="shared" si="23"/>
        <v>0</v>
      </c>
      <c r="AI127" s="106"/>
      <c r="AJ127" s="79"/>
      <c r="AK127" s="79"/>
      <c r="AL127" s="79"/>
      <c r="AM127" s="79"/>
      <c r="AN127" s="202">
        <f t="shared" si="21"/>
        <v>0</v>
      </c>
    </row>
    <row r="128" spans="1:40" ht="27.75" customHeight="1" hidden="1" thickBot="1">
      <c r="A128" s="123" t="s">
        <v>490</v>
      </c>
      <c r="B128" s="113"/>
      <c r="C128" s="109" t="s">
        <v>557</v>
      </c>
      <c r="D128" s="91">
        <f>D129+D130+D131+D132+D133</f>
        <v>0</v>
      </c>
      <c r="E128" s="91">
        <f>E129+E130+E131+E132+E133</f>
        <v>0</v>
      </c>
      <c r="F128" s="91"/>
      <c r="G128" s="91"/>
      <c r="H128" s="91"/>
      <c r="I128" s="108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01">
        <f t="shared" si="14"/>
        <v>0</v>
      </c>
      <c r="AD128" s="215">
        <f t="shared" si="15"/>
        <v>0</v>
      </c>
      <c r="AE128" s="91"/>
      <c r="AF128" s="91">
        <f t="shared" si="20"/>
        <v>0</v>
      </c>
      <c r="AG128" s="83">
        <f t="shared" si="16"/>
        <v>0</v>
      </c>
      <c r="AH128" s="204">
        <f t="shared" si="23"/>
        <v>0</v>
      </c>
      <c r="AI128" s="106"/>
      <c r="AJ128" s="79"/>
      <c r="AK128" s="79"/>
      <c r="AL128" s="79"/>
      <c r="AM128" s="79"/>
      <c r="AN128" s="202">
        <f t="shared" si="21"/>
        <v>0</v>
      </c>
    </row>
    <row r="129" spans="1:40" ht="27.75" customHeight="1" hidden="1" thickBot="1">
      <c r="A129" s="123" t="s">
        <v>447</v>
      </c>
      <c r="B129" s="113"/>
      <c r="C129" s="109" t="s">
        <v>558</v>
      </c>
      <c r="D129" s="91"/>
      <c r="E129" s="91"/>
      <c r="F129" s="91"/>
      <c r="G129" s="91"/>
      <c r="H129" s="91"/>
      <c r="I129" s="108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01">
        <f t="shared" si="14"/>
        <v>0</v>
      </c>
      <c r="AD129" s="215">
        <f t="shared" si="15"/>
        <v>0</v>
      </c>
      <c r="AE129" s="91"/>
      <c r="AF129" s="91">
        <f t="shared" si="20"/>
        <v>0</v>
      </c>
      <c r="AG129" s="83">
        <f t="shared" si="16"/>
        <v>0</v>
      </c>
      <c r="AH129" s="204">
        <f t="shared" si="23"/>
        <v>0</v>
      </c>
      <c r="AI129" s="106"/>
      <c r="AJ129" s="79"/>
      <c r="AK129" s="79"/>
      <c r="AL129" s="79"/>
      <c r="AM129" s="79"/>
      <c r="AN129" s="202">
        <f t="shared" si="21"/>
        <v>0</v>
      </c>
    </row>
    <row r="130" spans="1:40" ht="27.75" customHeight="1" hidden="1" thickBot="1">
      <c r="A130" s="123" t="s">
        <v>491</v>
      </c>
      <c r="B130" s="113"/>
      <c r="C130" s="109" t="s">
        <v>559</v>
      </c>
      <c r="D130" s="91"/>
      <c r="E130" s="91"/>
      <c r="F130" s="91"/>
      <c r="G130" s="91"/>
      <c r="H130" s="91"/>
      <c r="I130" s="108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01">
        <f t="shared" si="14"/>
        <v>0</v>
      </c>
      <c r="AD130" s="215">
        <f t="shared" si="15"/>
        <v>0</v>
      </c>
      <c r="AE130" s="91"/>
      <c r="AF130" s="91">
        <f t="shared" si="20"/>
        <v>0</v>
      </c>
      <c r="AG130" s="83">
        <f t="shared" si="16"/>
        <v>0</v>
      </c>
      <c r="AH130" s="204">
        <f t="shared" si="23"/>
        <v>0</v>
      </c>
      <c r="AI130" s="106"/>
      <c r="AJ130" s="79"/>
      <c r="AK130" s="79"/>
      <c r="AL130" s="79"/>
      <c r="AM130" s="79"/>
      <c r="AN130" s="202">
        <f t="shared" si="21"/>
        <v>0</v>
      </c>
    </row>
    <row r="131" spans="1:40" ht="27.75" customHeight="1" hidden="1" thickBot="1">
      <c r="A131" s="123" t="s">
        <v>492</v>
      </c>
      <c r="B131" s="113"/>
      <c r="C131" s="109" t="s">
        <v>560</v>
      </c>
      <c r="D131" s="91"/>
      <c r="E131" s="91"/>
      <c r="F131" s="91"/>
      <c r="G131" s="91"/>
      <c r="H131" s="91"/>
      <c r="I131" s="108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01">
        <f t="shared" si="14"/>
        <v>0</v>
      </c>
      <c r="AD131" s="215">
        <f t="shared" si="15"/>
        <v>0</v>
      </c>
      <c r="AE131" s="91"/>
      <c r="AF131" s="91">
        <f t="shared" si="20"/>
        <v>0</v>
      </c>
      <c r="AG131" s="83">
        <f t="shared" si="16"/>
        <v>0</v>
      </c>
      <c r="AH131" s="204">
        <f t="shared" si="23"/>
        <v>0</v>
      </c>
      <c r="AI131" s="106"/>
      <c r="AJ131" s="79"/>
      <c r="AK131" s="79"/>
      <c r="AL131" s="79"/>
      <c r="AM131" s="79"/>
      <c r="AN131" s="202">
        <f t="shared" si="21"/>
        <v>0</v>
      </c>
    </row>
    <row r="132" spans="1:40" ht="27.75" customHeight="1" hidden="1" thickBot="1">
      <c r="A132" s="123" t="s">
        <v>493</v>
      </c>
      <c r="B132" s="113"/>
      <c r="C132" s="109" t="s">
        <v>561</v>
      </c>
      <c r="D132" s="91"/>
      <c r="E132" s="91"/>
      <c r="F132" s="91"/>
      <c r="G132" s="91"/>
      <c r="H132" s="91"/>
      <c r="I132" s="108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01">
        <f t="shared" si="14"/>
        <v>0</v>
      </c>
      <c r="AD132" s="215">
        <f t="shared" si="15"/>
        <v>0</v>
      </c>
      <c r="AE132" s="91"/>
      <c r="AF132" s="91">
        <f t="shared" si="20"/>
        <v>0</v>
      </c>
      <c r="AG132" s="83">
        <f t="shared" si="16"/>
        <v>0</v>
      </c>
      <c r="AH132" s="204">
        <f t="shared" si="23"/>
        <v>0</v>
      </c>
      <c r="AI132" s="106"/>
      <c r="AJ132" s="79"/>
      <c r="AK132" s="79"/>
      <c r="AL132" s="79"/>
      <c r="AM132" s="79"/>
      <c r="AN132" s="202">
        <f t="shared" si="21"/>
        <v>0</v>
      </c>
    </row>
    <row r="133" spans="1:40" ht="27.75" customHeight="1" hidden="1" thickBot="1">
      <c r="A133" s="123" t="s">
        <v>494</v>
      </c>
      <c r="B133" s="113"/>
      <c r="C133" s="109" t="s">
        <v>562</v>
      </c>
      <c r="D133" s="91"/>
      <c r="E133" s="91"/>
      <c r="F133" s="91"/>
      <c r="G133" s="91"/>
      <c r="H133" s="91"/>
      <c r="I133" s="108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01">
        <f t="shared" si="14"/>
        <v>0</v>
      </c>
      <c r="AD133" s="215">
        <f t="shared" si="15"/>
        <v>0</v>
      </c>
      <c r="AE133" s="91"/>
      <c r="AF133" s="91">
        <f t="shared" si="20"/>
        <v>0</v>
      </c>
      <c r="AG133" s="83">
        <f t="shared" si="16"/>
        <v>0</v>
      </c>
      <c r="AH133" s="204">
        <f t="shared" si="23"/>
        <v>0</v>
      </c>
      <c r="AI133" s="106"/>
      <c r="AJ133" s="79"/>
      <c r="AK133" s="79"/>
      <c r="AL133" s="79"/>
      <c r="AM133" s="79"/>
      <c r="AN133" s="202">
        <f t="shared" si="21"/>
        <v>0</v>
      </c>
    </row>
    <row r="134" spans="1:40" ht="27.75" customHeight="1" thickBot="1">
      <c r="A134" s="253" t="s">
        <v>852</v>
      </c>
      <c r="B134" s="113"/>
      <c r="C134" s="109" t="s">
        <v>855</v>
      </c>
      <c r="D134" s="91">
        <v>18086</v>
      </c>
      <c r="E134" s="91">
        <v>18086</v>
      </c>
      <c r="F134" s="91"/>
      <c r="G134" s="91">
        <v>18086</v>
      </c>
      <c r="H134" s="91"/>
      <c r="I134" s="108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01">
        <f t="shared" si="14"/>
        <v>0</v>
      </c>
      <c r="AD134" s="215">
        <f t="shared" si="15"/>
        <v>0</v>
      </c>
      <c r="AE134" s="91"/>
      <c r="AF134" s="91">
        <f t="shared" si="20"/>
        <v>18086</v>
      </c>
      <c r="AG134" s="83">
        <f t="shared" si="16"/>
        <v>0</v>
      </c>
      <c r="AH134" s="204">
        <f t="shared" si="23"/>
        <v>0</v>
      </c>
      <c r="AI134" s="106"/>
      <c r="AJ134" s="79"/>
      <c r="AK134" s="79"/>
      <c r="AL134" s="79"/>
      <c r="AM134" s="79"/>
      <c r="AN134" s="202">
        <f t="shared" si="21"/>
        <v>0</v>
      </c>
    </row>
    <row r="135" spans="1:40" ht="27.75" customHeight="1" hidden="1" thickBot="1">
      <c r="A135" s="123" t="s">
        <v>495</v>
      </c>
      <c r="B135" s="113"/>
      <c r="C135" s="109" t="s">
        <v>563</v>
      </c>
      <c r="D135" s="91">
        <f>D136+D137</f>
        <v>0</v>
      </c>
      <c r="E135" s="91">
        <f>E136+E137</f>
        <v>0</v>
      </c>
      <c r="F135" s="91"/>
      <c r="G135" s="91"/>
      <c r="H135" s="91"/>
      <c r="I135" s="108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01">
        <f t="shared" si="14"/>
        <v>0</v>
      </c>
      <c r="AD135" s="215">
        <f t="shared" si="15"/>
        <v>0</v>
      </c>
      <c r="AE135" s="91"/>
      <c r="AF135" s="91">
        <f t="shared" si="20"/>
        <v>0</v>
      </c>
      <c r="AG135" s="83">
        <f t="shared" si="16"/>
        <v>0</v>
      </c>
      <c r="AH135" s="204">
        <f t="shared" si="23"/>
        <v>0</v>
      </c>
      <c r="AI135" s="106"/>
      <c r="AJ135" s="79"/>
      <c r="AK135" s="79"/>
      <c r="AL135" s="79"/>
      <c r="AM135" s="79"/>
      <c r="AN135" s="202">
        <f t="shared" si="21"/>
        <v>0</v>
      </c>
    </row>
    <row r="136" spans="1:40" ht="27.75" customHeight="1" hidden="1" thickBot="1">
      <c r="A136" s="123" t="s">
        <v>496</v>
      </c>
      <c r="B136" s="113"/>
      <c r="C136" s="109" t="s">
        <v>564</v>
      </c>
      <c r="D136" s="91"/>
      <c r="E136" s="91"/>
      <c r="F136" s="91"/>
      <c r="G136" s="91"/>
      <c r="H136" s="91"/>
      <c r="I136" s="108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01">
        <f t="shared" si="14"/>
        <v>0</v>
      </c>
      <c r="AD136" s="215">
        <f t="shared" si="15"/>
        <v>0</v>
      </c>
      <c r="AE136" s="91"/>
      <c r="AF136" s="91">
        <f t="shared" si="20"/>
        <v>0</v>
      </c>
      <c r="AG136" s="83">
        <f t="shared" si="16"/>
        <v>0</v>
      </c>
      <c r="AH136" s="204">
        <f t="shared" si="23"/>
        <v>0</v>
      </c>
      <c r="AI136" s="106"/>
      <c r="AJ136" s="79"/>
      <c r="AK136" s="79"/>
      <c r="AL136" s="79"/>
      <c r="AM136" s="79"/>
      <c r="AN136" s="202">
        <f t="shared" si="21"/>
        <v>0</v>
      </c>
    </row>
    <row r="137" spans="1:40" ht="27.75" customHeight="1" hidden="1" thickBot="1">
      <c r="A137" s="123" t="s">
        <v>497</v>
      </c>
      <c r="B137" s="113"/>
      <c r="C137" s="109" t="s">
        <v>565</v>
      </c>
      <c r="D137" s="91"/>
      <c r="E137" s="91"/>
      <c r="F137" s="91"/>
      <c r="G137" s="91"/>
      <c r="H137" s="91"/>
      <c r="I137" s="108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01">
        <f t="shared" si="14"/>
        <v>0</v>
      </c>
      <c r="AD137" s="215">
        <f t="shared" si="15"/>
        <v>0</v>
      </c>
      <c r="AE137" s="91"/>
      <c r="AF137" s="91">
        <f t="shared" si="20"/>
        <v>0</v>
      </c>
      <c r="AG137" s="83">
        <f t="shared" si="16"/>
        <v>0</v>
      </c>
      <c r="AH137" s="204">
        <f t="shared" si="23"/>
        <v>0</v>
      </c>
      <c r="AI137" s="106"/>
      <c r="AJ137" s="79"/>
      <c r="AK137" s="79"/>
      <c r="AL137" s="79"/>
      <c r="AM137" s="79"/>
      <c r="AN137" s="202">
        <f t="shared" si="21"/>
        <v>0</v>
      </c>
    </row>
    <row r="138" spans="1:40" ht="21.75" customHeight="1" hidden="1" thickBot="1">
      <c r="A138" s="122" t="s">
        <v>307</v>
      </c>
      <c r="B138" s="113"/>
      <c r="C138" s="112" t="s">
        <v>308</v>
      </c>
      <c r="D138" s="92">
        <f aca="true" t="shared" si="24" ref="D138:G139">D139</f>
        <v>0</v>
      </c>
      <c r="E138" s="92">
        <f t="shared" si="24"/>
        <v>0</v>
      </c>
      <c r="F138" s="92">
        <f t="shared" si="24"/>
        <v>1482616</v>
      </c>
      <c r="G138" s="92">
        <f t="shared" si="24"/>
        <v>0</v>
      </c>
      <c r="H138" s="92"/>
      <c r="I138" s="225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01">
        <f t="shared" si="14"/>
        <v>0</v>
      </c>
      <c r="AD138" s="215">
        <f t="shared" si="15"/>
        <v>1482616</v>
      </c>
      <c r="AE138" s="91"/>
      <c r="AF138" s="92">
        <f t="shared" si="20"/>
        <v>0</v>
      </c>
      <c r="AG138" s="83">
        <f t="shared" si="16"/>
        <v>0</v>
      </c>
      <c r="AH138" s="204">
        <f t="shared" si="23"/>
        <v>0</v>
      </c>
      <c r="AI138" s="106"/>
      <c r="AJ138" s="79"/>
      <c r="AK138" s="79"/>
      <c r="AL138" s="79"/>
      <c r="AM138" s="79"/>
      <c r="AN138" s="202">
        <f t="shared" si="21"/>
        <v>0</v>
      </c>
    </row>
    <row r="139" spans="1:40" ht="19.5" customHeight="1" hidden="1" thickBot="1">
      <c r="A139" s="123" t="s">
        <v>487</v>
      </c>
      <c r="B139" s="113"/>
      <c r="C139" s="109" t="s">
        <v>309</v>
      </c>
      <c r="D139" s="91">
        <f t="shared" si="24"/>
        <v>0</v>
      </c>
      <c r="E139" s="91">
        <f t="shared" si="24"/>
        <v>0</v>
      </c>
      <c r="F139" s="91">
        <f t="shared" si="24"/>
        <v>1482616</v>
      </c>
      <c r="G139" s="91">
        <f t="shared" si="24"/>
        <v>0</v>
      </c>
      <c r="H139" s="91"/>
      <c r="I139" s="108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01">
        <f t="shared" si="14"/>
        <v>0</v>
      </c>
      <c r="AD139" s="215">
        <f t="shared" si="15"/>
        <v>1482616</v>
      </c>
      <c r="AE139" s="91"/>
      <c r="AF139" s="91">
        <f t="shared" si="20"/>
        <v>0</v>
      </c>
      <c r="AG139" s="83">
        <f t="shared" si="16"/>
        <v>0</v>
      </c>
      <c r="AH139" s="204">
        <f t="shared" si="23"/>
        <v>0</v>
      </c>
      <c r="AI139" s="106"/>
      <c r="AJ139" s="79"/>
      <c r="AK139" s="79"/>
      <c r="AL139" s="79"/>
      <c r="AM139" s="79"/>
      <c r="AN139" s="202">
        <f t="shared" si="21"/>
        <v>0</v>
      </c>
    </row>
    <row r="140" spans="1:40" ht="18" customHeight="1" hidden="1" thickBot="1">
      <c r="A140" s="123" t="s">
        <v>356</v>
      </c>
      <c r="B140" s="113"/>
      <c r="C140" s="109" t="s">
        <v>357</v>
      </c>
      <c r="D140" s="91"/>
      <c r="E140" s="91"/>
      <c r="F140" s="91">
        <v>1482616</v>
      </c>
      <c r="G140" s="91"/>
      <c r="H140" s="91"/>
      <c r="I140" s="108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01">
        <f t="shared" si="14"/>
        <v>0</v>
      </c>
      <c r="AD140" s="215">
        <f t="shared" si="15"/>
        <v>1482616</v>
      </c>
      <c r="AE140" s="91"/>
      <c r="AF140" s="91">
        <f>G140</f>
        <v>0</v>
      </c>
      <c r="AG140" s="83">
        <f t="shared" si="16"/>
        <v>0</v>
      </c>
      <c r="AH140" s="204">
        <f t="shared" si="23"/>
        <v>0</v>
      </c>
      <c r="AI140" s="106"/>
      <c r="AJ140" s="79"/>
      <c r="AK140" s="79"/>
      <c r="AL140" s="79"/>
      <c r="AM140" s="79"/>
      <c r="AN140" s="202">
        <f t="shared" si="21"/>
        <v>0</v>
      </c>
    </row>
    <row r="141" spans="1:40" s="254" customFormat="1" ht="50.25" customHeight="1" thickBot="1">
      <c r="A141" s="271" t="s">
        <v>786</v>
      </c>
      <c r="B141" s="272"/>
      <c r="C141" s="273" t="s">
        <v>856</v>
      </c>
      <c r="D141" s="274">
        <f>D143</f>
        <v>14163.97</v>
      </c>
      <c r="E141" s="274">
        <f>E143</f>
        <v>14163.97</v>
      </c>
      <c r="F141" s="274">
        <f>F143</f>
        <v>0</v>
      </c>
      <c r="G141" s="274">
        <f>G143</f>
        <v>14163.97</v>
      </c>
      <c r="H141" s="274"/>
      <c r="I141" s="275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7">
        <f t="shared" si="14"/>
        <v>0</v>
      </c>
      <c r="AD141" s="278">
        <f t="shared" si="15"/>
        <v>0</v>
      </c>
      <c r="AE141" s="279"/>
      <c r="AF141" s="274">
        <f>G141</f>
        <v>14163.97</v>
      </c>
      <c r="AG141" s="280">
        <f t="shared" si="16"/>
        <v>0</v>
      </c>
      <c r="AH141" s="281">
        <f t="shared" si="23"/>
        <v>0</v>
      </c>
      <c r="AI141" s="282"/>
      <c r="AJ141" s="274"/>
      <c r="AK141" s="274"/>
      <c r="AL141" s="274"/>
      <c r="AM141" s="274"/>
      <c r="AN141" s="283">
        <f t="shared" si="21"/>
        <v>0</v>
      </c>
    </row>
    <row r="142" spans="1:40" s="254" customFormat="1" ht="15" customHeight="1" thickBot="1">
      <c r="A142" s="253"/>
      <c r="B142" s="284"/>
      <c r="C142" s="285" t="s">
        <v>377</v>
      </c>
      <c r="D142" s="286"/>
      <c r="E142" s="286"/>
      <c r="F142" s="286"/>
      <c r="G142" s="286"/>
      <c r="H142" s="286"/>
      <c r="I142" s="287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7">
        <f t="shared" si="14"/>
        <v>0</v>
      </c>
      <c r="AD142" s="278">
        <f t="shared" si="15"/>
        <v>0</v>
      </c>
      <c r="AE142" s="279"/>
      <c r="AF142" s="286"/>
      <c r="AG142" s="280">
        <f t="shared" si="16"/>
        <v>0</v>
      </c>
      <c r="AH142" s="281">
        <f t="shared" si="23"/>
        <v>0</v>
      </c>
      <c r="AI142" s="282"/>
      <c r="AJ142" s="274"/>
      <c r="AK142" s="274"/>
      <c r="AL142" s="274"/>
      <c r="AM142" s="274"/>
      <c r="AN142" s="283">
        <f t="shared" si="21"/>
        <v>0</v>
      </c>
    </row>
    <row r="143" spans="1:40" s="254" customFormat="1" ht="16.5" customHeight="1" thickBot="1">
      <c r="A143" s="253" t="s">
        <v>487</v>
      </c>
      <c r="B143" s="284"/>
      <c r="C143" s="285" t="s">
        <v>857</v>
      </c>
      <c r="D143" s="279">
        <f>D144</f>
        <v>14163.97</v>
      </c>
      <c r="E143" s="279">
        <f>E144</f>
        <v>14163.97</v>
      </c>
      <c r="F143" s="279">
        <f>F144</f>
        <v>0</v>
      </c>
      <c r="G143" s="279">
        <f>G144</f>
        <v>14163.97</v>
      </c>
      <c r="H143" s="279"/>
      <c r="I143" s="288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7">
        <f aca="true" t="shared" si="25" ref="AC143:AC189">SUM(J143:AB143)</f>
        <v>0</v>
      </c>
      <c r="AD143" s="278">
        <f aca="true" t="shared" si="26" ref="AD143:AD189">F143+AC143</f>
        <v>0</v>
      </c>
      <c r="AE143" s="279"/>
      <c r="AF143" s="279">
        <f>G143</f>
        <v>14163.97</v>
      </c>
      <c r="AG143" s="280">
        <f aca="true" t="shared" si="27" ref="AG143:AG189">D143-AF143</f>
        <v>0</v>
      </c>
      <c r="AH143" s="281">
        <f aca="true" t="shared" si="28" ref="AH143:AH160">E143-AF143</f>
        <v>0</v>
      </c>
      <c r="AI143" s="282"/>
      <c r="AJ143" s="274"/>
      <c r="AK143" s="274"/>
      <c r="AL143" s="274"/>
      <c r="AM143" s="274"/>
      <c r="AN143" s="283">
        <f t="shared" si="21"/>
        <v>0</v>
      </c>
    </row>
    <row r="144" spans="1:40" s="254" customFormat="1" ht="15" customHeight="1" thickBot="1">
      <c r="A144" s="253" t="s">
        <v>852</v>
      </c>
      <c r="B144" s="284"/>
      <c r="C144" s="285" t="s">
        <v>858</v>
      </c>
      <c r="D144" s="279">
        <v>14163.97</v>
      </c>
      <c r="E144" s="279">
        <v>14163.97</v>
      </c>
      <c r="F144" s="279"/>
      <c r="G144" s="279">
        <v>14163.97</v>
      </c>
      <c r="H144" s="279"/>
      <c r="I144" s="288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7">
        <f t="shared" si="25"/>
        <v>0</v>
      </c>
      <c r="AD144" s="278">
        <f t="shared" si="26"/>
        <v>0</v>
      </c>
      <c r="AE144" s="279"/>
      <c r="AF144" s="279">
        <f>G144</f>
        <v>14163.97</v>
      </c>
      <c r="AG144" s="280">
        <f t="shared" si="27"/>
        <v>0</v>
      </c>
      <c r="AH144" s="281">
        <f t="shared" si="28"/>
        <v>0</v>
      </c>
      <c r="AI144" s="282"/>
      <c r="AJ144" s="274"/>
      <c r="AK144" s="274"/>
      <c r="AL144" s="274"/>
      <c r="AM144" s="274"/>
      <c r="AN144" s="283">
        <f t="shared" si="21"/>
        <v>0</v>
      </c>
    </row>
    <row r="145" spans="1:40" ht="27.75" customHeight="1" thickBot="1">
      <c r="A145" s="122" t="s">
        <v>498</v>
      </c>
      <c r="B145" s="116"/>
      <c r="C145" s="112" t="s">
        <v>744</v>
      </c>
      <c r="D145" s="79">
        <f>D147</f>
        <v>0</v>
      </c>
      <c r="E145" s="79">
        <f>E147</f>
        <v>0</v>
      </c>
      <c r="F145" s="79">
        <f>F147</f>
        <v>0</v>
      </c>
      <c r="G145" s="79">
        <f>G147</f>
        <v>0</v>
      </c>
      <c r="H145" s="79"/>
      <c r="I145" s="22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01">
        <f t="shared" si="25"/>
        <v>0</v>
      </c>
      <c r="AD145" s="215">
        <f t="shared" si="26"/>
        <v>0</v>
      </c>
      <c r="AE145" s="91"/>
      <c r="AF145" s="79">
        <f>G145</f>
        <v>0</v>
      </c>
      <c r="AG145" s="83">
        <f t="shared" si="27"/>
        <v>0</v>
      </c>
      <c r="AH145" s="204">
        <f t="shared" si="28"/>
        <v>0</v>
      </c>
      <c r="AI145" s="106"/>
      <c r="AJ145" s="79"/>
      <c r="AK145" s="79"/>
      <c r="AL145" s="79"/>
      <c r="AM145" s="79"/>
      <c r="AN145" s="202">
        <f t="shared" si="21"/>
        <v>0</v>
      </c>
    </row>
    <row r="146" spans="1:40" ht="16.5" customHeight="1" thickBot="1">
      <c r="A146" s="123"/>
      <c r="B146" s="113"/>
      <c r="C146" s="109" t="s">
        <v>377</v>
      </c>
      <c r="D146" s="81"/>
      <c r="E146" s="81"/>
      <c r="F146" s="81"/>
      <c r="G146" s="81"/>
      <c r="H146" s="81"/>
      <c r="I146" s="224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01">
        <f t="shared" si="25"/>
        <v>0</v>
      </c>
      <c r="AD146" s="215">
        <f t="shared" si="26"/>
        <v>0</v>
      </c>
      <c r="AE146" s="91"/>
      <c r="AF146" s="81"/>
      <c r="AG146" s="83">
        <f t="shared" si="27"/>
        <v>0</v>
      </c>
      <c r="AH146" s="204">
        <f t="shared" si="28"/>
        <v>0</v>
      </c>
      <c r="AI146" s="106"/>
      <c r="AJ146" s="79"/>
      <c r="AK146" s="79"/>
      <c r="AL146" s="79"/>
      <c r="AM146" s="79"/>
      <c r="AN146" s="202">
        <f t="shared" si="21"/>
        <v>0</v>
      </c>
    </row>
    <row r="147" spans="1:40" ht="17.25" customHeight="1" thickBot="1">
      <c r="A147" s="123" t="s">
        <v>487</v>
      </c>
      <c r="B147" s="113"/>
      <c r="C147" s="109" t="s">
        <v>745</v>
      </c>
      <c r="D147" s="91">
        <f>D148</f>
        <v>0</v>
      </c>
      <c r="E147" s="91">
        <f>E148</f>
        <v>0</v>
      </c>
      <c r="F147" s="91">
        <f>F148</f>
        <v>0</v>
      </c>
      <c r="G147" s="91">
        <f>G148</f>
        <v>0</v>
      </c>
      <c r="H147" s="91"/>
      <c r="I147" s="108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01">
        <f t="shared" si="25"/>
        <v>0</v>
      </c>
      <c r="AD147" s="215">
        <f t="shared" si="26"/>
        <v>0</v>
      </c>
      <c r="AE147" s="91"/>
      <c r="AF147" s="91">
        <f aca="true" t="shared" si="29" ref="AF147:AF160">G147</f>
        <v>0</v>
      </c>
      <c r="AG147" s="83">
        <f t="shared" si="27"/>
        <v>0</v>
      </c>
      <c r="AH147" s="204">
        <f t="shared" si="28"/>
        <v>0</v>
      </c>
      <c r="AI147" s="106"/>
      <c r="AJ147" s="79"/>
      <c r="AK147" s="79"/>
      <c r="AL147" s="79"/>
      <c r="AM147" s="79"/>
      <c r="AN147" s="202">
        <f t="shared" si="21"/>
        <v>0</v>
      </c>
    </row>
    <row r="148" spans="1:40" ht="15.75" customHeight="1" thickBot="1">
      <c r="A148" s="123" t="s">
        <v>448</v>
      </c>
      <c r="B148" s="113"/>
      <c r="C148" s="109" t="s">
        <v>746</v>
      </c>
      <c r="D148" s="91">
        <v>0</v>
      </c>
      <c r="E148" s="91">
        <v>0</v>
      </c>
      <c r="F148" s="91">
        <v>0</v>
      </c>
      <c r="G148" s="91">
        <v>0</v>
      </c>
      <c r="H148" s="91"/>
      <c r="I148" s="108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01">
        <f t="shared" si="25"/>
        <v>0</v>
      </c>
      <c r="AD148" s="215">
        <f t="shared" si="26"/>
        <v>0</v>
      </c>
      <c r="AE148" s="91"/>
      <c r="AF148" s="91">
        <f t="shared" si="29"/>
        <v>0</v>
      </c>
      <c r="AG148" s="83">
        <f t="shared" si="27"/>
        <v>0</v>
      </c>
      <c r="AH148" s="204">
        <f t="shared" si="28"/>
        <v>0</v>
      </c>
      <c r="AI148" s="106"/>
      <c r="AJ148" s="79"/>
      <c r="AK148" s="79"/>
      <c r="AL148" s="79"/>
      <c r="AM148" s="79"/>
      <c r="AN148" s="202">
        <f t="shared" si="21"/>
        <v>0</v>
      </c>
    </row>
    <row r="149" spans="1:40" ht="18.75" customHeight="1" thickBot="1">
      <c r="A149" s="126" t="s">
        <v>636</v>
      </c>
      <c r="B149" s="132"/>
      <c r="C149" s="178" t="s">
        <v>735</v>
      </c>
      <c r="D149" s="172">
        <f>D150+D158</f>
        <v>99662</v>
      </c>
      <c r="E149" s="172">
        <f>E150+E158</f>
        <v>99662</v>
      </c>
      <c r="F149" s="172">
        <f>F150+F158</f>
        <v>289400.54000000004</v>
      </c>
      <c r="G149" s="172">
        <f>G150+G158</f>
        <v>99662</v>
      </c>
      <c r="H149" s="172"/>
      <c r="I149" s="226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01">
        <f t="shared" si="25"/>
        <v>0</v>
      </c>
      <c r="AD149" s="215">
        <f t="shared" si="26"/>
        <v>289400.54000000004</v>
      </c>
      <c r="AE149" s="133"/>
      <c r="AF149" s="133">
        <f t="shared" si="29"/>
        <v>99662</v>
      </c>
      <c r="AG149" s="83">
        <f t="shared" si="27"/>
        <v>0</v>
      </c>
      <c r="AH149" s="206">
        <f t="shared" si="28"/>
        <v>0</v>
      </c>
      <c r="AI149" s="192"/>
      <c r="AJ149" s="187"/>
      <c r="AK149" s="187"/>
      <c r="AL149" s="187"/>
      <c r="AM149" s="187"/>
      <c r="AN149" s="202">
        <f t="shared" si="21"/>
        <v>0</v>
      </c>
    </row>
    <row r="150" spans="1:40" ht="14.25" customHeight="1" thickBot="1">
      <c r="A150" s="131" t="s">
        <v>487</v>
      </c>
      <c r="B150" s="132"/>
      <c r="C150" s="179" t="s">
        <v>736</v>
      </c>
      <c r="D150" s="133">
        <f>D153+D157+D151</f>
        <v>99662</v>
      </c>
      <c r="E150" s="133">
        <f>E153+E157+E151</f>
        <v>99662</v>
      </c>
      <c r="F150" s="133">
        <f>F153+F157+F151</f>
        <v>189380.57</v>
      </c>
      <c r="G150" s="133">
        <f>G153+G157+G151</f>
        <v>99662</v>
      </c>
      <c r="H150" s="133"/>
      <c r="I150" s="227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01">
        <f t="shared" si="25"/>
        <v>0</v>
      </c>
      <c r="AD150" s="215">
        <f t="shared" si="26"/>
        <v>189380.57</v>
      </c>
      <c r="AE150" s="133"/>
      <c r="AF150" s="133">
        <f t="shared" si="29"/>
        <v>99662</v>
      </c>
      <c r="AG150" s="83">
        <f t="shared" si="27"/>
        <v>0</v>
      </c>
      <c r="AH150" s="206">
        <f t="shared" si="28"/>
        <v>0</v>
      </c>
      <c r="AI150" s="192"/>
      <c r="AJ150" s="187"/>
      <c r="AK150" s="187"/>
      <c r="AL150" s="187"/>
      <c r="AM150" s="187"/>
      <c r="AN150" s="202">
        <f t="shared" si="21"/>
        <v>0</v>
      </c>
    </row>
    <row r="151" spans="1:40" ht="21.75" customHeight="1" hidden="1">
      <c r="A151" s="123" t="s">
        <v>488</v>
      </c>
      <c r="B151" s="132"/>
      <c r="C151" s="179" t="s">
        <v>325</v>
      </c>
      <c r="D151" s="133">
        <f>D152</f>
        <v>0</v>
      </c>
      <c r="E151" s="133">
        <f>E152</f>
        <v>0</v>
      </c>
      <c r="F151" s="133">
        <f>F152</f>
        <v>0</v>
      </c>
      <c r="G151" s="133">
        <f>G152</f>
        <v>0</v>
      </c>
      <c r="H151" s="133"/>
      <c r="I151" s="227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01">
        <f t="shared" si="25"/>
        <v>0</v>
      </c>
      <c r="AD151" s="215">
        <f t="shared" si="26"/>
        <v>0</v>
      </c>
      <c r="AE151" s="133"/>
      <c r="AF151" s="133">
        <f t="shared" si="29"/>
        <v>0</v>
      </c>
      <c r="AG151" s="83">
        <f t="shared" si="27"/>
        <v>0</v>
      </c>
      <c r="AH151" s="206">
        <f t="shared" si="28"/>
        <v>0</v>
      </c>
      <c r="AI151" s="192"/>
      <c r="AJ151" s="187"/>
      <c r="AK151" s="187"/>
      <c r="AL151" s="187"/>
      <c r="AM151" s="187"/>
      <c r="AN151" s="202">
        <f t="shared" si="21"/>
        <v>0</v>
      </c>
    </row>
    <row r="152" spans="1:40" ht="12.75" customHeight="1" hidden="1" thickBot="1">
      <c r="A152" s="123" t="s">
        <v>446</v>
      </c>
      <c r="B152" s="132"/>
      <c r="C152" s="179" t="s">
        <v>326</v>
      </c>
      <c r="D152" s="133">
        <v>0</v>
      </c>
      <c r="E152" s="133">
        <v>0</v>
      </c>
      <c r="F152" s="133">
        <v>0</v>
      </c>
      <c r="G152" s="133">
        <v>0</v>
      </c>
      <c r="H152" s="133"/>
      <c r="I152" s="227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01">
        <f t="shared" si="25"/>
        <v>0</v>
      </c>
      <c r="AD152" s="215">
        <f t="shared" si="26"/>
        <v>0</v>
      </c>
      <c r="AE152" s="133"/>
      <c r="AF152" s="133">
        <f t="shared" si="29"/>
        <v>0</v>
      </c>
      <c r="AG152" s="83">
        <f t="shared" si="27"/>
        <v>0</v>
      </c>
      <c r="AH152" s="206">
        <f t="shared" si="28"/>
        <v>0</v>
      </c>
      <c r="AI152" s="192"/>
      <c r="AJ152" s="187"/>
      <c r="AK152" s="187"/>
      <c r="AL152" s="187"/>
      <c r="AM152" s="187"/>
      <c r="AN152" s="202">
        <f t="shared" si="21"/>
        <v>0</v>
      </c>
    </row>
    <row r="153" spans="1:40" ht="14.25" customHeight="1" thickBot="1">
      <c r="A153" s="131" t="s">
        <v>490</v>
      </c>
      <c r="B153" s="132"/>
      <c r="C153" s="179" t="s">
        <v>737</v>
      </c>
      <c r="D153" s="133">
        <f>D155+D156+D154</f>
        <v>99662</v>
      </c>
      <c r="E153" s="133">
        <f>E155+E156+E154</f>
        <v>99662</v>
      </c>
      <c r="F153" s="133">
        <f>F155+F156+F154</f>
        <v>154537.67</v>
      </c>
      <c r="G153" s="133">
        <f>G155+G156+G154</f>
        <v>99662</v>
      </c>
      <c r="H153" s="133"/>
      <c r="I153" s="227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01">
        <f t="shared" si="25"/>
        <v>0</v>
      </c>
      <c r="AD153" s="215">
        <f t="shared" si="26"/>
        <v>154537.67</v>
      </c>
      <c r="AE153" s="133"/>
      <c r="AF153" s="133">
        <f t="shared" si="29"/>
        <v>99662</v>
      </c>
      <c r="AG153" s="83">
        <f t="shared" si="27"/>
        <v>0</v>
      </c>
      <c r="AH153" s="206">
        <f t="shared" si="28"/>
        <v>0</v>
      </c>
      <c r="AI153" s="192"/>
      <c r="AJ153" s="187"/>
      <c r="AK153" s="187"/>
      <c r="AL153" s="187"/>
      <c r="AM153" s="187"/>
      <c r="AN153" s="202">
        <f t="shared" si="21"/>
        <v>0</v>
      </c>
    </row>
    <row r="154" spans="1:40" ht="13.5" customHeight="1" hidden="1" thickBot="1">
      <c r="A154" s="131" t="s">
        <v>491</v>
      </c>
      <c r="B154" s="132"/>
      <c r="C154" s="179" t="s">
        <v>738</v>
      </c>
      <c r="D154" s="133">
        <v>0</v>
      </c>
      <c r="E154" s="133">
        <v>0</v>
      </c>
      <c r="F154" s="133">
        <v>2000</v>
      </c>
      <c r="G154" s="133"/>
      <c r="H154" s="133"/>
      <c r="I154" s="227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01">
        <f t="shared" si="25"/>
        <v>0</v>
      </c>
      <c r="AD154" s="215">
        <f t="shared" si="26"/>
        <v>2000</v>
      </c>
      <c r="AE154" s="133"/>
      <c r="AF154" s="133">
        <f t="shared" si="29"/>
        <v>0</v>
      </c>
      <c r="AG154" s="83">
        <f t="shared" si="27"/>
        <v>0</v>
      </c>
      <c r="AH154" s="206">
        <f t="shared" si="28"/>
        <v>0</v>
      </c>
      <c r="AI154" s="192"/>
      <c r="AJ154" s="187"/>
      <c r="AK154" s="187"/>
      <c r="AL154" s="187"/>
      <c r="AM154" s="187"/>
      <c r="AN154" s="202">
        <f t="shared" si="21"/>
        <v>0</v>
      </c>
    </row>
    <row r="155" spans="1:40" ht="12.75" customHeight="1" hidden="1" thickBot="1">
      <c r="A155" s="131" t="s">
        <v>493</v>
      </c>
      <c r="B155" s="132"/>
      <c r="C155" s="179" t="s">
        <v>781</v>
      </c>
      <c r="D155" s="133"/>
      <c r="E155" s="133"/>
      <c r="F155" s="133">
        <v>2014.67</v>
      </c>
      <c r="G155" s="133"/>
      <c r="H155" s="133"/>
      <c r="I155" s="227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01">
        <f t="shared" si="25"/>
        <v>0</v>
      </c>
      <c r="AD155" s="215">
        <f t="shared" si="26"/>
        <v>2014.67</v>
      </c>
      <c r="AE155" s="133"/>
      <c r="AF155" s="133">
        <f t="shared" si="29"/>
        <v>0</v>
      </c>
      <c r="AG155" s="83">
        <f t="shared" si="27"/>
        <v>0</v>
      </c>
      <c r="AH155" s="206">
        <f t="shared" si="28"/>
        <v>0</v>
      </c>
      <c r="AI155" s="192"/>
      <c r="AJ155" s="187"/>
      <c r="AK155" s="187"/>
      <c r="AL155" s="187"/>
      <c r="AM155" s="187"/>
      <c r="AN155" s="202">
        <f t="shared" si="21"/>
        <v>0</v>
      </c>
    </row>
    <row r="156" spans="1:40" ht="13.5" customHeight="1" thickBot="1">
      <c r="A156" s="131" t="s">
        <v>494</v>
      </c>
      <c r="B156" s="132"/>
      <c r="C156" s="179" t="s">
        <v>739</v>
      </c>
      <c r="D156" s="133">
        <v>99662</v>
      </c>
      <c r="E156" s="133">
        <v>99662</v>
      </c>
      <c r="F156" s="133">
        <v>150523</v>
      </c>
      <c r="G156" s="133">
        <v>99662</v>
      </c>
      <c r="H156" s="133"/>
      <c r="I156" s="227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01">
        <f t="shared" si="25"/>
        <v>0</v>
      </c>
      <c r="AD156" s="215">
        <f t="shared" si="26"/>
        <v>150523</v>
      </c>
      <c r="AE156" s="99"/>
      <c r="AF156" s="133">
        <f t="shared" si="29"/>
        <v>99662</v>
      </c>
      <c r="AG156" s="83">
        <f t="shared" si="27"/>
        <v>0</v>
      </c>
      <c r="AH156" s="206">
        <f t="shared" si="28"/>
        <v>0</v>
      </c>
      <c r="AI156" s="198">
        <v>25000</v>
      </c>
      <c r="AJ156" s="187"/>
      <c r="AK156" s="187"/>
      <c r="AL156" s="187"/>
      <c r="AM156" s="187"/>
      <c r="AN156" s="202">
        <f t="shared" si="21"/>
        <v>25000</v>
      </c>
    </row>
    <row r="157" spans="1:40" ht="15" customHeight="1" hidden="1" thickBot="1">
      <c r="A157" s="131" t="s">
        <v>448</v>
      </c>
      <c r="B157" s="132"/>
      <c r="C157" s="179" t="s">
        <v>740</v>
      </c>
      <c r="D157" s="133">
        <v>0</v>
      </c>
      <c r="E157" s="133">
        <v>0</v>
      </c>
      <c r="F157" s="133">
        <v>34842.9</v>
      </c>
      <c r="G157" s="133"/>
      <c r="H157" s="133"/>
      <c r="I157" s="227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01">
        <f t="shared" si="25"/>
        <v>0</v>
      </c>
      <c r="AD157" s="215">
        <f t="shared" si="26"/>
        <v>34842.9</v>
      </c>
      <c r="AE157" s="99"/>
      <c r="AF157" s="133">
        <f t="shared" si="29"/>
        <v>0</v>
      </c>
      <c r="AG157" s="83">
        <f t="shared" si="27"/>
        <v>0</v>
      </c>
      <c r="AH157" s="206">
        <f t="shared" si="28"/>
        <v>0</v>
      </c>
      <c r="AI157" s="198"/>
      <c r="AJ157" s="199">
        <v>2000</v>
      </c>
      <c r="AK157" s="187"/>
      <c r="AL157" s="187"/>
      <c r="AM157" s="187"/>
      <c r="AN157" s="202">
        <f t="shared" si="21"/>
        <v>2000</v>
      </c>
    </row>
    <row r="158" spans="1:40" ht="13.5" customHeight="1" hidden="1" thickBot="1">
      <c r="A158" s="131" t="s">
        <v>495</v>
      </c>
      <c r="B158" s="132"/>
      <c r="C158" s="179" t="s">
        <v>741</v>
      </c>
      <c r="D158" s="133">
        <f>D159+D160</f>
        <v>0</v>
      </c>
      <c r="E158" s="133">
        <f>E159+E160</f>
        <v>0</v>
      </c>
      <c r="F158" s="133">
        <f>F159+F160</f>
        <v>100019.97</v>
      </c>
      <c r="G158" s="133">
        <f>G159+G160</f>
        <v>0</v>
      </c>
      <c r="H158" s="133"/>
      <c r="I158" s="227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01">
        <f t="shared" si="25"/>
        <v>0</v>
      </c>
      <c r="AD158" s="215">
        <f t="shared" si="26"/>
        <v>100019.97</v>
      </c>
      <c r="AE158" s="133"/>
      <c r="AF158" s="133">
        <f t="shared" si="29"/>
        <v>0</v>
      </c>
      <c r="AG158" s="83">
        <f t="shared" si="27"/>
        <v>0</v>
      </c>
      <c r="AH158" s="206">
        <f t="shared" si="28"/>
        <v>0</v>
      </c>
      <c r="AI158" s="192"/>
      <c r="AJ158" s="187"/>
      <c r="AK158" s="187"/>
      <c r="AL158" s="187"/>
      <c r="AM158" s="187"/>
      <c r="AN158" s="202">
        <f t="shared" si="21"/>
        <v>0</v>
      </c>
    </row>
    <row r="159" spans="1:40" ht="15" customHeight="1" hidden="1" thickBot="1">
      <c r="A159" s="131" t="s">
        <v>496</v>
      </c>
      <c r="B159" s="132"/>
      <c r="C159" s="179" t="s">
        <v>742</v>
      </c>
      <c r="D159" s="133">
        <v>0</v>
      </c>
      <c r="E159" s="133">
        <v>0</v>
      </c>
      <c r="F159" s="133">
        <v>100019.97</v>
      </c>
      <c r="G159" s="133"/>
      <c r="H159" s="133"/>
      <c r="I159" s="227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01">
        <f t="shared" si="25"/>
        <v>0</v>
      </c>
      <c r="AD159" s="215">
        <f t="shared" si="26"/>
        <v>100019.97</v>
      </c>
      <c r="AE159" s="133"/>
      <c r="AF159" s="133">
        <f t="shared" si="29"/>
        <v>0</v>
      </c>
      <c r="AG159" s="83">
        <f t="shared" si="27"/>
        <v>0</v>
      </c>
      <c r="AH159" s="206">
        <f t="shared" si="28"/>
        <v>0</v>
      </c>
      <c r="AI159" s="192"/>
      <c r="AJ159" s="187"/>
      <c r="AK159" s="187"/>
      <c r="AL159" s="187"/>
      <c r="AM159" s="187"/>
      <c r="AN159" s="202">
        <f t="shared" si="21"/>
        <v>0</v>
      </c>
    </row>
    <row r="160" spans="1:40" ht="0.75" customHeight="1" thickBot="1">
      <c r="A160" s="131" t="s">
        <v>497</v>
      </c>
      <c r="B160" s="132"/>
      <c r="C160" s="179" t="s">
        <v>743</v>
      </c>
      <c r="D160" s="133"/>
      <c r="E160" s="133"/>
      <c r="F160" s="133"/>
      <c r="G160" s="133"/>
      <c r="H160" s="133"/>
      <c r="I160" s="227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01">
        <f t="shared" si="25"/>
        <v>0</v>
      </c>
      <c r="AD160" s="215">
        <f t="shared" si="26"/>
        <v>0</v>
      </c>
      <c r="AE160" s="133"/>
      <c r="AF160" s="133">
        <f t="shared" si="29"/>
        <v>0</v>
      </c>
      <c r="AG160" s="83">
        <f t="shared" si="27"/>
        <v>0</v>
      </c>
      <c r="AH160" s="206">
        <f t="shared" si="28"/>
        <v>0</v>
      </c>
      <c r="AI160" s="192"/>
      <c r="AJ160" s="187"/>
      <c r="AK160" s="187"/>
      <c r="AL160" s="187"/>
      <c r="AM160" s="187"/>
      <c r="AN160" s="202">
        <f t="shared" si="21"/>
        <v>0</v>
      </c>
    </row>
    <row r="161" spans="1:40" ht="40.5" customHeight="1" thickBot="1">
      <c r="A161" s="220" t="s">
        <v>786</v>
      </c>
      <c r="B161" s="132"/>
      <c r="C161" s="178" t="s">
        <v>832</v>
      </c>
      <c r="D161" s="172">
        <f>D163+D166</f>
        <v>730500</v>
      </c>
      <c r="E161" s="172">
        <f>E163+E166</f>
        <v>730500</v>
      </c>
      <c r="F161" s="172">
        <f>F163</f>
        <v>8407.59</v>
      </c>
      <c r="G161" s="172">
        <f>G163+G166</f>
        <v>730500</v>
      </c>
      <c r="H161" s="172"/>
      <c r="I161" s="226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01">
        <f>SUM(J161:AB161)</f>
        <v>0</v>
      </c>
      <c r="AD161" s="215">
        <f>F161+AC161</f>
        <v>8407.59</v>
      </c>
      <c r="AE161" s="133"/>
      <c r="AF161" s="133">
        <f>G161</f>
        <v>730500</v>
      </c>
      <c r="AG161" s="83">
        <f aca="true" t="shared" si="30" ref="AG161:AG167">D161-AF161</f>
        <v>0</v>
      </c>
      <c r="AH161" s="206">
        <f aca="true" t="shared" si="31" ref="AH161:AH167">E161-AF161</f>
        <v>0</v>
      </c>
      <c r="AI161" s="192"/>
      <c r="AJ161" s="187"/>
      <c r="AK161" s="187"/>
      <c r="AL161" s="187"/>
      <c r="AM161" s="187"/>
      <c r="AN161" s="202">
        <f>AI161+AJ161+AK161+AL161+AM161</f>
        <v>0</v>
      </c>
    </row>
    <row r="162" spans="1:40" ht="15" customHeight="1" thickBot="1">
      <c r="A162" s="123"/>
      <c r="B162" s="113"/>
      <c r="C162" s="109" t="s">
        <v>377</v>
      </c>
      <c r="D162" s="81"/>
      <c r="E162" s="81"/>
      <c r="F162" s="81"/>
      <c r="G162" s="81"/>
      <c r="H162" s="81"/>
      <c r="I162" s="224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01">
        <f>SUM(J162:AB162)</f>
        <v>0</v>
      </c>
      <c r="AD162" s="215">
        <f>F162+AC162</f>
        <v>0</v>
      </c>
      <c r="AE162" s="91"/>
      <c r="AF162" s="81"/>
      <c r="AG162" s="83">
        <f t="shared" si="30"/>
        <v>0</v>
      </c>
      <c r="AH162" s="204">
        <f t="shared" si="31"/>
        <v>0</v>
      </c>
      <c r="AI162" s="106"/>
      <c r="AJ162" s="79"/>
      <c r="AK162" s="79"/>
      <c r="AL162" s="79"/>
      <c r="AM162" s="79"/>
      <c r="AN162" s="202">
        <f>AI162+AJ162+AK162+AL162+AM162</f>
        <v>0</v>
      </c>
    </row>
    <row r="163" spans="1:40" ht="14.25" customHeight="1" thickBot="1">
      <c r="A163" s="131" t="s">
        <v>487</v>
      </c>
      <c r="B163" s="132"/>
      <c r="C163" s="179" t="s">
        <v>833</v>
      </c>
      <c r="D163" s="133">
        <f aca="true" t="shared" si="32" ref="D163:G164">D164</f>
        <v>150000</v>
      </c>
      <c r="E163" s="133">
        <f t="shared" si="32"/>
        <v>150000</v>
      </c>
      <c r="F163" s="133">
        <f t="shared" si="32"/>
        <v>8407.59</v>
      </c>
      <c r="G163" s="133">
        <f t="shared" si="32"/>
        <v>150000</v>
      </c>
      <c r="H163" s="133"/>
      <c r="I163" s="227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01">
        <f>SUM(J163:AB163)</f>
        <v>0</v>
      </c>
      <c r="AD163" s="215">
        <f>F163+AC163</f>
        <v>8407.59</v>
      </c>
      <c r="AE163" s="133"/>
      <c r="AF163" s="133">
        <f>G163</f>
        <v>150000</v>
      </c>
      <c r="AG163" s="83">
        <f t="shared" si="30"/>
        <v>0</v>
      </c>
      <c r="AH163" s="206">
        <f t="shared" si="31"/>
        <v>0</v>
      </c>
      <c r="AI163" s="192"/>
      <c r="AJ163" s="187"/>
      <c r="AK163" s="187"/>
      <c r="AL163" s="187"/>
      <c r="AM163" s="187"/>
      <c r="AN163" s="202">
        <f>AI163+AJ163+AK163+AL163+AM163</f>
        <v>0</v>
      </c>
    </row>
    <row r="164" spans="1:40" ht="15.75" customHeight="1" thickBot="1">
      <c r="A164" s="131" t="s">
        <v>785</v>
      </c>
      <c r="B164" s="113"/>
      <c r="C164" s="179" t="s">
        <v>834</v>
      </c>
      <c r="D164" s="91">
        <f t="shared" si="32"/>
        <v>150000</v>
      </c>
      <c r="E164" s="91">
        <f t="shared" si="32"/>
        <v>150000</v>
      </c>
      <c r="F164" s="91">
        <f t="shared" si="32"/>
        <v>8407.59</v>
      </c>
      <c r="G164" s="91">
        <f t="shared" si="32"/>
        <v>150000</v>
      </c>
      <c r="H164" s="91"/>
      <c r="I164" s="108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01">
        <f>SUM(J164:AB164)</f>
        <v>0</v>
      </c>
      <c r="AD164" s="215">
        <f>F164+AC164</f>
        <v>8407.59</v>
      </c>
      <c r="AE164" s="91"/>
      <c r="AF164" s="133">
        <f>G164</f>
        <v>150000</v>
      </c>
      <c r="AG164" s="83">
        <f t="shared" si="30"/>
        <v>0</v>
      </c>
      <c r="AH164" s="206">
        <f t="shared" si="31"/>
        <v>0</v>
      </c>
      <c r="AI164" s="106"/>
      <c r="AJ164" s="79"/>
      <c r="AK164" s="79"/>
      <c r="AL164" s="79"/>
      <c r="AM164" s="79"/>
      <c r="AN164" s="202"/>
    </row>
    <row r="165" spans="1:40" ht="25.5" customHeight="1" thickBot="1">
      <c r="A165" s="131" t="s">
        <v>784</v>
      </c>
      <c r="B165" s="113"/>
      <c r="C165" s="179" t="s">
        <v>834</v>
      </c>
      <c r="D165" s="91">
        <v>150000</v>
      </c>
      <c r="E165" s="91">
        <v>150000</v>
      </c>
      <c r="F165" s="91">
        <v>8407.59</v>
      </c>
      <c r="G165" s="91">
        <v>150000</v>
      </c>
      <c r="H165" s="91"/>
      <c r="I165" s="108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01">
        <f>SUM(J165:AB165)</f>
        <v>0</v>
      </c>
      <c r="AD165" s="215">
        <f>F165+AC165</f>
        <v>8407.59</v>
      </c>
      <c r="AE165" s="91"/>
      <c r="AF165" s="133">
        <f>G165</f>
        <v>150000</v>
      </c>
      <c r="AG165" s="83">
        <f t="shared" si="30"/>
        <v>0</v>
      </c>
      <c r="AH165" s="206">
        <f t="shared" si="31"/>
        <v>0</v>
      </c>
      <c r="AI165" s="106"/>
      <c r="AJ165" s="79"/>
      <c r="AK165" s="79"/>
      <c r="AL165" s="79"/>
      <c r="AM165" s="79"/>
      <c r="AN165" s="202"/>
    </row>
    <row r="166" spans="1:40" ht="25.5" customHeight="1" thickBot="1">
      <c r="A166" s="131"/>
      <c r="B166" s="113"/>
      <c r="C166" s="179" t="s">
        <v>840</v>
      </c>
      <c r="D166" s="91">
        <v>580500</v>
      </c>
      <c r="E166" s="91">
        <v>580500</v>
      </c>
      <c r="F166" s="91"/>
      <c r="G166" s="91">
        <f>G167</f>
        <v>580500</v>
      </c>
      <c r="H166" s="91"/>
      <c r="I166" s="108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01"/>
      <c r="AD166" s="215"/>
      <c r="AE166" s="91"/>
      <c r="AF166" s="133">
        <f>G166</f>
        <v>580500</v>
      </c>
      <c r="AG166" s="83">
        <f t="shared" si="30"/>
        <v>0</v>
      </c>
      <c r="AH166" s="206">
        <f t="shared" si="31"/>
        <v>0</v>
      </c>
      <c r="AI166" s="106"/>
      <c r="AJ166" s="79"/>
      <c r="AK166" s="79"/>
      <c r="AL166" s="79"/>
      <c r="AM166" s="79"/>
      <c r="AN166" s="202"/>
    </row>
    <row r="167" spans="1:40" ht="25.5" customHeight="1" thickBot="1">
      <c r="A167" s="131"/>
      <c r="B167" s="113"/>
      <c r="C167" s="179" t="s">
        <v>839</v>
      </c>
      <c r="D167" s="91">
        <v>580500</v>
      </c>
      <c r="E167" s="91">
        <v>580500</v>
      </c>
      <c r="F167" s="91"/>
      <c r="G167" s="91">
        <v>580500</v>
      </c>
      <c r="H167" s="91"/>
      <c r="I167" s="108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01"/>
      <c r="AD167" s="215"/>
      <c r="AE167" s="91"/>
      <c r="AF167" s="133">
        <f>G167</f>
        <v>580500</v>
      </c>
      <c r="AG167" s="83">
        <f t="shared" si="30"/>
        <v>0</v>
      </c>
      <c r="AH167" s="206">
        <f t="shared" si="31"/>
        <v>0</v>
      </c>
      <c r="AI167" s="106"/>
      <c r="AJ167" s="79"/>
      <c r="AK167" s="79"/>
      <c r="AL167" s="79"/>
      <c r="AM167" s="79"/>
      <c r="AN167" s="202"/>
    </row>
    <row r="168" spans="1:40" ht="23.25" customHeight="1" thickBot="1">
      <c r="A168" s="125" t="s">
        <v>25</v>
      </c>
      <c r="B168" s="119"/>
      <c r="C168" s="177" t="s">
        <v>90</v>
      </c>
      <c r="D168" s="85">
        <f>D170+D180</f>
        <v>159000</v>
      </c>
      <c r="E168" s="85">
        <f>E170+E180</f>
        <v>159000</v>
      </c>
      <c r="F168" s="85">
        <f>F170+F180</f>
        <v>128676.79</v>
      </c>
      <c r="G168" s="85">
        <f>G170+G180</f>
        <v>159000</v>
      </c>
      <c r="H168" s="85"/>
      <c r="I168" s="228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01">
        <f t="shared" si="25"/>
        <v>0</v>
      </c>
      <c r="AD168" s="215">
        <f t="shared" si="26"/>
        <v>128676.79</v>
      </c>
      <c r="AE168" s="90"/>
      <c r="AF168" s="87">
        <f aca="true" t="shared" si="33" ref="AF168:AF173">G168</f>
        <v>159000</v>
      </c>
      <c r="AG168" s="82">
        <f t="shared" si="27"/>
        <v>0</v>
      </c>
      <c r="AH168" s="205">
        <f aca="true" t="shared" si="34" ref="AH168:AH199">E168-AF168</f>
        <v>0</v>
      </c>
      <c r="AI168" s="191"/>
      <c r="AJ168" s="85"/>
      <c r="AK168" s="85"/>
      <c r="AL168" s="85"/>
      <c r="AM168" s="85"/>
      <c r="AN168" s="202">
        <f aca="true" t="shared" si="35" ref="AN168:AN214">AI168+AJ168+AK168+AL168+AM168</f>
        <v>0</v>
      </c>
    </row>
    <row r="169" spans="1:40" ht="15" customHeight="1" thickBot="1">
      <c r="A169" s="124"/>
      <c r="B169" s="114"/>
      <c r="C169" s="115" t="s">
        <v>484</v>
      </c>
      <c r="D169" s="90"/>
      <c r="E169" s="90"/>
      <c r="F169" s="90"/>
      <c r="G169" s="90"/>
      <c r="H169" s="90"/>
      <c r="I169" s="223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01">
        <f t="shared" si="25"/>
        <v>0</v>
      </c>
      <c r="AD169" s="215">
        <f t="shared" si="26"/>
        <v>0</v>
      </c>
      <c r="AE169" s="90"/>
      <c r="AF169" s="90">
        <f t="shared" si="33"/>
        <v>0</v>
      </c>
      <c r="AG169" s="82">
        <f t="shared" si="27"/>
        <v>0</v>
      </c>
      <c r="AH169" s="205">
        <f t="shared" si="34"/>
        <v>0</v>
      </c>
      <c r="AI169" s="191"/>
      <c r="AJ169" s="85"/>
      <c r="AK169" s="85"/>
      <c r="AL169" s="85"/>
      <c r="AM169" s="85"/>
      <c r="AN169" s="202">
        <f t="shared" si="35"/>
        <v>0</v>
      </c>
    </row>
    <row r="170" spans="1:40" ht="15" customHeight="1" thickBot="1">
      <c r="A170" s="124" t="s">
        <v>487</v>
      </c>
      <c r="B170" s="114"/>
      <c r="C170" s="115" t="s">
        <v>91</v>
      </c>
      <c r="D170" s="90">
        <f>D171+D175+D179</f>
        <v>159000</v>
      </c>
      <c r="E170" s="90">
        <f>E171+E175+E179</f>
        <v>159000</v>
      </c>
      <c r="F170" s="90">
        <f>F171+F175+F179</f>
        <v>128676.79</v>
      </c>
      <c r="G170" s="90">
        <f>G171+G175+G179</f>
        <v>159000</v>
      </c>
      <c r="H170" s="90"/>
      <c r="I170" s="223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01">
        <f t="shared" si="25"/>
        <v>0</v>
      </c>
      <c r="AD170" s="215">
        <f t="shared" si="26"/>
        <v>128676.79</v>
      </c>
      <c r="AE170" s="90"/>
      <c r="AF170" s="90">
        <f t="shared" si="33"/>
        <v>159000</v>
      </c>
      <c r="AG170" s="82">
        <f t="shared" si="27"/>
        <v>0</v>
      </c>
      <c r="AH170" s="205">
        <f t="shared" si="34"/>
        <v>0</v>
      </c>
      <c r="AI170" s="191"/>
      <c r="AJ170" s="85"/>
      <c r="AK170" s="85"/>
      <c r="AL170" s="85"/>
      <c r="AM170" s="85"/>
      <c r="AN170" s="202">
        <f t="shared" si="35"/>
        <v>0</v>
      </c>
    </row>
    <row r="171" spans="1:40" ht="15" customHeight="1" thickBot="1">
      <c r="A171" s="124" t="s">
        <v>488</v>
      </c>
      <c r="B171" s="114"/>
      <c r="C171" s="115" t="s">
        <v>92</v>
      </c>
      <c r="D171" s="90">
        <f>D172+D173+D174</f>
        <v>159000</v>
      </c>
      <c r="E171" s="90">
        <f>E172+E173+E174</f>
        <v>159000</v>
      </c>
      <c r="F171" s="90">
        <f>F172+F173+F174</f>
        <v>128623.15</v>
      </c>
      <c r="G171" s="90">
        <f>G172+G173+G174</f>
        <v>159000</v>
      </c>
      <c r="H171" s="90"/>
      <c r="I171" s="223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01">
        <f t="shared" si="25"/>
        <v>0</v>
      </c>
      <c r="AD171" s="215">
        <f t="shared" si="26"/>
        <v>128623.15</v>
      </c>
      <c r="AE171" s="90"/>
      <c r="AF171" s="90">
        <f t="shared" si="33"/>
        <v>159000</v>
      </c>
      <c r="AG171" s="82">
        <f t="shared" si="27"/>
        <v>0</v>
      </c>
      <c r="AH171" s="205">
        <f t="shared" si="34"/>
        <v>0</v>
      </c>
      <c r="AI171" s="191"/>
      <c r="AJ171" s="85"/>
      <c r="AK171" s="85"/>
      <c r="AL171" s="85"/>
      <c r="AM171" s="85"/>
      <c r="AN171" s="202">
        <f t="shared" si="35"/>
        <v>0</v>
      </c>
    </row>
    <row r="172" spans="1:40" ht="14.25" customHeight="1" thickBot="1">
      <c r="A172" s="124" t="s">
        <v>445</v>
      </c>
      <c r="B172" s="114"/>
      <c r="C172" s="115" t="s">
        <v>93</v>
      </c>
      <c r="D172" s="90">
        <v>123353.37</v>
      </c>
      <c r="E172" s="90">
        <v>123353.37</v>
      </c>
      <c r="F172" s="90">
        <v>99826</v>
      </c>
      <c r="G172" s="90">
        <v>123353.37</v>
      </c>
      <c r="H172" s="90"/>
      <c r="I172" s="223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01">
        <f t="shared" si="25"/>
        <v>0</v>
      </c>
      <c r="AD172" s="215">
        <f t="shared" si="26"/>
        <v>99826</v>
      </c>
      <c r="AE172" s="90"/>
      <c r="AF172" s="90">
        <f t="shared" si="33"/>
        <v>123353.37</v>
      </c>
      <c r="AG172" s="82">
        <f t="shared" si="27"/>
        <v>0</v>
      </c>
      <c r="AH172" s="205">
        <f t="shared" si="34"/>
        <v>0</v>
      </c>
      <c r="AI172" s="198">
        <v>6051.7</v>
      </c>
      <c r="AJ172" s="199">
        <v>904</v>
      </c>
      <c r="AK172" s="199">
        <v>303</v>
      </c>
      <c r="AL172" s="85"/>
      <c r="AM172" s="85"/>
      <c r="AN172" s="202">
        <f t="shared" si="35"/>
        <v>7258.7</v>
      </c>
    </row>
    <row r="173" spans="1:40" ht="16.5" customHeight="1" hidden="1">
      <c r="A173" s="124" t="s">
        <v>446</v>
      </c>
      <c r="B173" s="114"/>
      <c r="C173" s="115" t="s">
        <v>98</v>
      </c>
      <c r="D173" s="90">
        <v>0</v>
      </c>
      <c r="E173" s="90">
        <v>0</v>
      </c>
      <c r="F173" s="90"/>
      <c r="G173" s="90"/>
      <c r="H173" s="90"/>
      <c r="I173" s="223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01">
        <f t="shared" si="25"/>
        <v>0</v>
      </c>
      <c r="AD173" s="215">
        <f t="shared" si="26"/>
        <v>0</v>
      </c>
      <c r="AE173" s="90"/>
      <c r="AF173" s="90">
        <f t="shared" si="33"/>
        <v>0</v>
      </c>
      <c r="AG173" s="82">
        <f t="shared" si="27"/>
        <v>0</v>
      </c>
      <c r="AH173" s="205">
        <f t="shared" si="34"/>
        <v>0</v>
      </c>
      <c r="AI173" s="191"/>
      <c r="AJ173" s="85"/>
      <c r="AK173" s="85"/>
      <c r="AL173" s="85"/>
      <c r="AM173" s="85"/>
      <c r="AN173" s="202">
        <f t="shared" si="35"/>
        <v>0</v>
      </c>
    </row>
    <row r="174" spans="1:40" ht="15" customHeight="1" thickBot="1">
      <c r="A174" s="124" t="s">
        <v>489</v>
      </c>
      <c r="B174" s="114"/>
      <c r="C174" s="115" t="s">
        <v>94</v>
      </c>
      <c r="D174" s="90">
        <v>35646.63</v>
      </c>
      <c r="E174" s="90">
        <v>35646.63</v>
      </c>
      <c r="F174" s="90">
        <v>28797.15</v>
      </c>
      <c r="G174" s="90">
        <v>35646.63</v>
      </c>
      <c r="H174" s="90"/>
      <c r="I174" s="223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01">
        <f t="shared" si="25"/>
        <v>0</v>
      </c>
      <c r="AD174" s="215">
        <f t="shared" si="26"/>
        <v>28797.15</v>
      </c>
      <c r="AE174" s="90"/>
      <c r="AF174" s="90">
        <f aca="true" t="shared" si="36" ref="AF174:AF186">G174</f>
        <v>35646.63</v>
      </c>
      <c r="AG174" s="82">
        <f t="shared" si="27"/>
        <v>0</v>
      </c>
      <c r="AH174" s="205">
        <f t="shared" si="34"/>
        <v>0</v>
      </c>
      <c r="AI174" s="198">
        <v>1391.1</v>
      </c>
      <c r="AJ174" s="199">
        <v>340.8</v>
      </c>
      <c r="AK174" s="199">
        <v>610.4</v>
      </c>
      <c r="AL174" s="85"/>
      <c r="AM174" s="85"/>
      <c r="AN174" s="202">
        <f t="shared" si="35"/>
        <v>2342.2999999999997</v>
      </c>
    </row>
    <row r="175" spans="1:40" ht="15" customHeight="1" hidden="1" thickBot="1">
      <c r="A175" s="124" t="s">
        <v>490</v>
      </c>
      <c r="B175" s="114"/>
      <c r="C175" s="115" t="s">
        <v>95</v>
      </c>
      <c r="D175" s="90">
        <f>D176+D177</f>
        <v>0</v>
      </c>
      <c r="E175" s="90">
        <f>E176+E177</f>
        <v>0</v>
      </c>
      <c r="F175" s="90">
        <f>F176+F177</f>
        <v>53.64</v>
      </c>
      <c r="G175" s="90">
        <f>G176+G177</f>
        <v>0</v>
      </c>
      <c r="H175" s="90"/>
      <c r="I175" s="223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01">
        <f t="shared" si="25"/>
        <v>0</v>
      </c>
      <c r="AD175" s="215">
        <f t="shared" si="26"/>
        <v>53.64</v>
      </c>
      <c r="AE175" s="90"/>
      <c r="AF175" s="90">
        <f t="shared" si="36"/>
        <v>0</v>
      </c>
      <c r="AG175" s="82">
        <f t="shared" si="27"/>
        <v>0</v>
      </c>
      <c r="AH175" s="205">
        <f t="shared" si="34"/>
        <v>0</v>
      </c>
      <c r="AI175" s="191"/>
      <c r="AJ175" s="85"/>
      <c r="AK175" s="85"/>
      <c r="AL175" s="85"/>
      <c r="AM175" s="85"/>
      <c r="AN175" s="202">
        <f t="shared" si="35"/>
        <v>0</v>
      </c>
    </row>
    <row r="176" spans="1:40" ht="14.25" customHeight="1" hidden="1" thickBot="1">
      <c r="A176" s="124" t="s">
        <v>447</v>
      </c>
      <c r="B176" s="114"/>
      <c r="C176" s="115" t="s">
        <v>96</v>
      </c>
      <c r="D176" s="90">
        <v>0</v>
      </c>
      <c r="E176" s="90">
        <v>0</v>
      </c>
      <c r="F176" s="90">
        <v>53.64</v>
      </c>
      <c r="G176" s="90"/>
      <c r="H176" s="90"/>
      <c r="I176" s="223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01">
        <f t="shared" si="25"/>
        <v>0</v>
      </c>
      <c r="AD176" s="215">
        <f t="shared" si="26"/>
        <v>53.64</v>
      </c>
      <c r="AE176" s="90"/>
      <c r="AF176" s="90">
        <f t="shared" si="36"/>
        <v>0</v>
      </c>
      <c r="AG176" s="82">
        <f t="shared" si="27"/>
        <v>0</v>
      </c>
      <c r="AH176" s="205">
        <f t="shared" si="34"/>
        <v>0</v>
      </c>
      <c r="AI176" s="191"/>
      <c r="AJ176" s="85"/>
      <c r="AK176" s="85"/>
      <c r="AL176" s="85"/>
      <c r="AM176" s="85"/>
      <c r="AN176" s="202">
        <f t="shared" si="35"/>
        <v>0</v>
      </c>
    </row>
    <row r="177" spans="1:40" ht="15" customHeight="1" hidden="1">
      <c r="A177" s="124" t="s">
        <v>491</v>
      </c>
      <c r="B177" s="114"/>
      <c r="C177" s="115" t="s">
        <v>97</v>
      </c>
      <c r="D177" s="90"/>
      <c r="E177" s="90"/>
      <c r="F177" s="90"/>
      <c r="G177" s="90"/>
      <c r="H177" s="90"/>
      <c r="I177" s="223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01">
        <f t="shared" si="25"/>
        <v>0</v>
      </c>
      <c r="AD177" s="215">
        <f t="shared" si="26"/>
        <v>0</v>
      </c>
      <c r="AE177" s="90"/>
      <c r="AF177" s="90">
        <f t="shared" si="36"/>
        <v>0</v>
      </c>
      <c r="AG177" s="82">
        <f t="shared" si="27"/>
        <v>0</v>
      </c>
      <c r="AH177" s="205">
        <f t="shared" si="34"/>
        <v>0</v>
      </c>
      <c r="AI177" s="191"/>
      <c r="AJ177" s="85"/>
      <c r="AK177" s="85"/>
      <c r="AL177" s="85"/>
      <c r="AM177" s="85"/>
      <c r="AN177" s="202">
        <f t="shared" si="35"/>
        <v>0</v>
      </c>
    </row>
    <row r="178" spans="1:40" ht="18" customHeight="1" hidden="1">
      <c r="A178" s="124" t="s">
        <v>492</v>
      </c>
      <c r="B178" s="114"/>
      <c r="C178" s="115" t="s">
        <v>659</v>
      </c>
      <c r="D178" s="90"/>
      <c r="E178" s="90"/>
      <c r="F178" s="90"/>
      <c r="G178" s="90"/>
      <c r="H178" s="90"/>
      <c r="I178" s="223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01">
        <f t="shared" si="25"/>
        <v>0</v>
      </c>
      <c r="AD178" s="215">
        <f t="shared" si="26"/>
        <v>0</v>
      </c>
      <c r="AE178" s="90"/>
      <c r="AF178" s="90">
        <f t="shared" si="36"/>
        <v>0</v>
      </c>
      <c r="AG178" s="82">
        <f t="shared" si="27"/>
        <v>0</v>
      </c>
      <c r="AH178" s="205">
        <f t="shared" si="34"/>
        <v>0</v>
      </c>
      <c r="AI178" s="191"/>
      <c r="AJ178" s="85"/>
      <c r="AK178" s="85"/>
      <c r="AL178" s="85"/>
      <c r="AM178" s="85"/>
      <c r="AN178" s="202">
        <f t="shared" si="35"/>
        <v>0</v>
      </c>
    </row>
    <row r="179" spans="1:40" ht="21" customHeight="1" hidden="1">
      <c r="A179" s="124" t="s">
        <v>448</v>
      </c>
      <c r="B179" s="114"/>
      <c r="C179" s="115" t="s">
        <v>660</v>
      </c>
      <c r="D179" s="90"/>
      <c r="E179" s="90"/>
      <c r="F179" s="90"/>
      <c r="G179" s="90"/>
      <c r="H179" s="90"/>
      <c r="I179" s="223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01">
        <f t="shared" si="25"/>
        <v>0</v>
      </c>
      <c r="AD179" s="215">
        <f t="shared" si="26"/>
        <v>0</v>
      </c>
      <c r="AE179" s="90"/>
      <c r="AF179" s="90">
        <f t="shared" si="36"/>
        <v>0</v>
      </c>
      <c r="AG179" s="82">
        <f t="shared" si="27"/>
        <v>0</v>
      </c>
      <c r="AH179" s="205">
        <f t="shared" si="34"/>
        <v>0</v>
      </c>
      <c r="AI179" s="191"/>
      <c r="AJ179" s="85"/>
      <c r="AK179" s="85"/>
      <c r="AL179" s="85"/>
      <c r="AM179" s="85"/>
      <c r="AN179" s="202">
        <f t="shared" si="35"/>
        <v>0</v>
      </c>
    </row>
    <row r="180" spans="1:40" ht="14.25" customHeight="1" hidden="1" thickBot="1">
      <c r="A180" s="124" t="s">
        <v>495</v>
      </c>
      <c r="B180" s="114"/>
      <c r="C180" s="115" t="s">
        <v>99</v>
      </c>
      <c r="D180" s="90">
        <f>D181+D182</f>
        <v>0</v>
      </c>
      <c r="E180" s="90">
        <f>E181+E182</f>
        <v>0</v>
      </c>
      <c r="F180" s="90">
        <f>F181+F182</f>
        <v>0</v>
      </c>
      <c r="G180" s="90">
        <f>G181+G182</f>
        <v>0</v>
      </c>
      <c r="H180" s="90"/>
      <c r="I180" s="223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01">
        <f t="shared" si="25"/>
        <v>0</v>
      </c>
      <c r="AD180" s="215">
        <f t="shared" si="26"/>
        <v>0</v>
      </c>
      <c r="AE180" s="90"/>
      <c r="AF180" s="90">
        <f t="shared" si="36"/>
        <v>0</v>
      </c>
      <c r="AG180" s="82">
        <f t="shared" si="27"/>
        <v>0</v>
      </c>
      <c r="AH180" s="205">
        <f t="shared" si="34"/>
        <v>0</v>
      </c>
      <c r="AI180" s="191"/>
      <c r="AJ180" s="85"/>
      <c r="AK180" s="85"/>
      <c r="AL180" s="85"/>
      <c r="AM180" s="85"/>
      <c r="AN180" s="202">
        <f t="shared" si="35"/>
        <v>0</v>
      </c>
    </row>
    <row r="181" spans="1:40" ht="20.25" customHeight="1" hidden="1">
      <c r="A181" s="124" t="s">
        <v>496</v>
      </c>
      <c r="B181" s="114"/>
      <c r="C181" s="115" t="s">
        <v>100</v>
      </c>
      <c r="D181" s="90">
        <v>0</v>
      </c>
      <c r="E181" s="90">
        <v>0</v>
      </c>
      <c r="F181" s="90">
        <v>0</v>
      </c>
      <c r="G181" s="90">
        <v>0</v>
      </c>
      <c r="H181" s="90"/>
      <c r="I181" s="223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01">
        <f t="shared" si="25"/>
        <v>0</v>
      </c>
      <c r="AD181" s="215">
        <f t="shared" si="26"/>
        <v>0</v>
      </c>
      <c r="AE181" s="90"/>
      <c r="AF181" s="90">
        <f t="shared" si="36"/>
        <v>0</v>
      </c>
      <c r="AG181" s="82">
        <f t="shared" si="27"/>
        <v>0</v>
      </c>
      <c r="AH181" s="205">
        <f t="shared" si="34"/>
        <v>0</v>
      </c>
      <c r="AI181" s="191"/>
      <c r="AJ181" s="85"/>
      <c r="AK181" s="85"/>
      <c r="AL181" s="85"/>
      <c r="AM181" s="85"/>
      <c r="AN181" s="202">
        <f t="shared" si="35"/>
        <v>0</v>
      </c>
    </row>
    <row r="182" spans="1:40" ht="15" customHeight="1" hidden="1" thickBot="1">
      <c r="A182" s="124" t="s">
        <v>497</v>
      </c>
      <c r="B182" s="114"/>
      <c r="C182" s="115" t="s">
        <v>101</v>
      </c>
      <c r="D182" s="90">
        <v>0</v>
      </c>
      <c r="E182" s="90">
        <v>0</v>
      </c>
      <c r="F182" s="90"/>
      <c r="G182" s="90"/>
      <c r="H182" s="90"/>
      <c r="I182" s="223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01">
        <f t="shared" si="25"/>
        <v>0</v>
      </c>
      <c r="AD182" s="215">
        <f t="shared" si="26"/>
        <v>0</v>
      </c>
      <c r="AE182" s="90"/>
      <c r="AF182" s="90">
        <f t="shared" si="36"/>
        <v>0</v>
      </c>
      <c r="AG182" s="82">
        <f t="shared" si="27"/>
        <v>0</v>
      </c>
      <c r="AH182" s="205">
        <f t="shared" si="34"/>
        <v>0</v>
      </c>
      <c r="AI182" s="191"/>
      <c r="AJ182" s="85"/>
      <c r="AK182" s="85"/>
      <c r="AL182" s="85"/>
      <c r="AM182" s="85"/>
      <c r="AN182" s="202">
        <f t="shared" si="35"/>
        <v>0</v>
      </c>
    </row>
    <row r="183" spans="1:40" ht="27" customHeight="1" thickBot="1">
      <c r="A183" s="120" t="s">
        <v>482</v>
      </c>
      <c r="B183" s="111"/>
      <c r="C183" s="180" t="s">
        <v>34</v>
      </c>
      <c r="D183" s="86">
        <f aca="true" t="shared" si="37" ref="D183:G184">D184+D187</f>
        <v>15000</v>
      </c>
      <c r="E183" s="86">
        <f>E184+E187</f>
        <v>15000</v>
      </c>
      <c r="F183" s="86">
        <f>F184+F187</f>
        <v>30980</v>
      </c>
      <c r="G183" s="86">
        <f t="shared" si="37"/>
        <v>9760</v>
      </c>
      <c r="H183" s="86"/>
      <c r="I183" s="229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01">
        <f t="shared" si="25"/>
        <v>0</v>
      </c>
      <c r="AD183" s="215">
        <f t="shared" si="26"/>
        <v>30980</v>
      </c>
      <c r="AE183" s="98"/>
      <c r="AF183" s="86">
        <f t="shared" si="36"/>
        <v>9760</v>
      </c>
      <c r="AG183" s="210">
        <f t="shared" si="27"/>
        <v>5240</v>
      </c>
      <c r="AH183" s="203">
        <f t="shared" si="34"/>
        <v>5240</v>
      </c>
      <c r="AI183" s="190"/>
      <c r="AJ183" s="86"/>
      <c r="AK183" s="86"/>
      <c r="AL183" s="86"/>
      <c r="AM183" s="86"/>
      <c r="AN183" s="202">
        <f t="shared" si="35"/>
        <v>0</v>
      </c>
    </row>
    <row r="184" spans="1:40" ht="15" customHeight="1" thickBot="1">
      <c r="A184" s="121" t="s">
        <v>487</v>
      </c>
      <c r="B184" s="111"/>
      <c r="C184" s="111" t="s">
        <v>514</v>
      </c>
      <c r="D184" s="98">
        <f t="shared" si="37"/>
        <v>10700</v>
      </c>
      <c r="E184" s="98">
        <f>E185+E188</f>
        <v>10700</v>
      </c>
      <c r="F184" s="98">
        <f>F185+F188</f>
        <v>680</v>
      </c>
      <c r="G184" s="98">
        <f t="shared" si="37"/>
        <v>5460</v>
      </c>
      <c r="H184" s="98"/>
      <c r="I184" s="221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01">
        <f t="shared" si="25"/>
        <v>0</v>
      </c>
      <c r="AD184" s="215">
        <f t="shared" si="26"/>
        <v>680</v>
      </c>
      <c r="AE184" s="98"/>
      <c r="AF184" s="98">
        <f t="shared" si="36"/>
        <v>5460</v>
      </c>
      <c r="AG184" s="210">
        <f t="shared" si="27"/>
        <v>5240</v>
      </c>
      <c r="AH184" s="203">
        <f t="shared" si="34"/>
        <v>5240</v>
      </c>
      <c r="AI184" s="190"/>
      <c r="AJ184" s="86"/>
      <c r="AK184" s="86"/>
      <c r="AL184" s="86"/>
      <c r="AM184" s="86"/>
      <c r="AN184" s="202">
        <f t="shared" si="35"/>
        <v>0</v>
      </c>
    </row>
    <row r="185" spans="1:40" ht="15" customHeight="1" thickBot="1">
      <c r="A185" s="121" t="s">
        <v>490</v>
      </c>
      <c r="B185" s="111"/>
      <c r="C185" s="111" t="s">
        <v>515</v>
      </c>
      <c r="D185" s="98">
        <f>D186</f>
        <v>10700</v>
      </c>
      <c r="E185" s="98">
        <f>E186</f>
        <v>10700</v>
      </c>
      <c r="F185" s="98">
        <f>F186</f>
        <v>680</v>
      </c>
      <c r="G185" s="98">
        <f>G186</f>
        <v>5460</v>
      </c>
      <c r="H185" s="98"/>
      <c r="I185" s="221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01">
        <f t="shared" si="25"/>
        <v>0</v>
      </c>
      <c r="AD185" s="215">
        <f t="shared" si="26"/>
        <v>680</v>
      </c>
      <c r="AE185" s="98"/>
      <c r="AF185" s="98">
        <f t="shared" si="36"/>
        <v>5460</v>
      </c>
      <c r="AG185" s="210">
        <f t="shared" si="27"/>
        <v>5240</v>
      </c>
      <c r="AH185" s="203">
        <f t="shared" si="34"/>
        <v>5240</v>
      </c>
      <c r="AI185" s="190"/>
      <c r="AJ185" s="86"/>
      <c r="AK185" s="86"/>
      <c r="AL185" s="86"/>
      <c r="AM185" s="86"/>
      <c r="AN185" s="202">
        <f t="shared" si="35"/>
        <v>0</v>
      </c>
    </row>
    <row r="186" spans="1:40" ht="15" customHeight="1" thickBot="1">
      <c r="A186" s="121" t="s">
        <v>364</v>
      </c>
      <c r="B186" s="111"/>
      <c r="C186" s="111" t="s">
        <v>516</v>
      </c>
      <c r="D186" s="98">
        <f>D195+D225</f>
        <v>10700</v>
      </c>
      <c r="E186" s="98">
        <f>E195+E225</f>
        <v>10700</v>
      </c>
      <c r="F186" s="98">
        <f>F195+F225</f>
        <v>680</v>
      </c>
      <c r="G186" s="98">
        <f>G195+G225</f>
        <v>5460</v>
      </c>
      <c r="H186" s="98"/>
      <c r="I186" s="221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01">
        <f t="shared" si="25"/>
        <v>0</v>
      </c>
      <c r="AD186" s="215">
        <f t="shared" si="26"/>
        <v>680</v>
      </c>
      <c r="AE186" s="98"/>
      <c r="AF186" s="98">
        <f t="shared" si="36"/>
        <v>5460</v>
      </c>
      <c r="AG186" s="210">
        <f t="shared" si="27"/>
        <v>5240</v>
      </c>
      <c r="AH186" s="203">
        <f t="shared" si="34"/>
        <v>5240</v>
      </c>
      <c r="AI186" s="190"/>
      <c r="AJ186" s="86"/>
      <c r="AK186" s="86"/>
      <c r="AL186" s="86"/>
      <c r="AM186" s="86"/>
      <c r="AN186" s="202">
        <f t="shared" si="35"/>
        <v>0</v>
      </c>
    </row>
    <row r="187" spans="1:40" ht="16.5" customHeight="1" thickBot="1">
      <c r="A187" s="121" t="s">
        <v>495</v>
      </c>
      <c r="B187" s="111"/>
      <c r="C187" s="111" t="s">
        <v>697</v>
      </c>
      <c r="D187" s="98">
        <f>D189+D190</f>
        <v>4300</v>
      </c>
      <c r="E187" s="98">
        <f>E189+E190</f>
        <v>4300</v>
      </c>
      <c r="F187" s="98">
        <f>F189+F190</f>
        <v>30300</v>
      </c>
      <c r="G187" s="98">
        <f>G189+G190</f>
        <v>4300</v>
      </c>
      <c r="H187" s="98"/>
      <c r="I187" s="221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01">
        <f t="shared" si="25"/>
        <v>0</v>
      </c>
      <c r="AD187" s="215">
        <f t="shared" si="26"/>
        <v>30300</v>
      </c>
      <c r="AE187" s="98"/>
      <c r="AF187" s="98">
        <f aca="true" t="shared" si="38" ref="AF187:AF200">G187</f>
        <v>4300</v>
      </c>
      <c r="AG187" s="210">
        <f t="shared" si="27"/>
        <v>0</v>
      </c>
      <c r="AH187" s="203">
        <f t="shared" si="34"/>
        <v>0</v>
      </c>
      <c r="AI187" s="190"/>
      <c r="AJ187" s="86"/>
      <c r="AK187" s="86"/>
      <c r="AL187" s="86"/>
      <c r="AM187" s="86"/>
      <c r="AN187" s="202">
        <f t="shared" si="35"/>
        <v>0</v>
      </c>
    </row>
    <row r="188" spans="1:40" ht="0.75" customHeight="1" hidden="1">
      <c r="A188" s="121" t="s">
        <v>448</v>
      </c>
      <c r="B188" s="111"/>
      <c r="C188" s="111" t="s">
        <v>566</v>
      </c>
      <c r="D188" s="98">
        <f>D196+D226</f>
        <v>0</v>
      </c>
      <c r="E188" s="98">
        <f>E196+E226</f>
        <v>0</v>
      </c>
      <c r="F188" s="98">
        <f>F196+F226</f>
        <v>0</v>
      </c>
      <c r="G188" s="98">
        <f>G196+G226</f>
        <v>0</v>
      </c>
      <c r="H188" s="98"/>
      <c r="I188" s="221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01">
        <f t="shared" si="25"/>
        <v>0</v>
      </c>
      <c r="AD188" s="215">
        <f t="shared" si="26"/>
        <v>0</v>
      </c>
      <c r="AE188" s="98"/>
      <c r="AF188" s="98">
        <f t="shared" si="38"/>
        <v>0</v>
      </c>
      <c r="AG188" s="210">
        <f t="shared" si="27"/>
        <v>0</v>
      </c>
      <c r="AH188" s="203">
        <f t="shared" si="34"/>
        <v>0</v>
      </c>
      <c r="AI188" s="190"/>
      <c r="AJ188" s="86"/>
      <c r="AK188" s="86"/>
      <c r="AL188" s="86"/>
      <c r="AM188" s="86"/>
      <c r="AN188" s="202">
        <f t="shared" si="35"/>
        <v>0</v>
      </c>
    </row>
    <row r="189" spans="1:40" ht="15" customHeight="1" thickBot="1">
      <c r="A189" s="121" t="s">
        <v>346</v>
      </c>
      <c r="B189" s="111"/>
      <c r="C189" s="111" t="s">
        <v>698</v>
      </c>
      <c r="D189" s="98">
        <f aca="true" t="shared" si="39" ref="D189:G190">D198+D228</f>
        <v>4300</v>
      </c>
      <c r="E189" s="98">
        <f>E198+E228</f>
        <v>4300</v>
      </c>
      <c r="F189" s="98">
        <f>F198+F228</f>
        <v>24700</v>
      </c>
      <c r="G189" s="98">
        <f t="shared" si="39"/>
        <v>4300</v>
      </c>
      <c r="H189" s="98"/>
      <c r="I189" s="221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01">
        <f t="shared" si="25"/>
        <v>0</v>
      </c>
      <c r="AD189" s="215">
        <f t="shared" si="26"/>
        <v>24700</v>
      </c>
      <c r="AE189" s="98"/>
      <c r="AF189" s="98">
        <f t="shared" si="38"/>
        <v>4300</v>
      </c>
      <c r="AG189" s="210">
        <f t="shared" si="27"/>
        <v>0</v>
      </c>
      <c r="AH189" s="203">
        <f t="shared" si="34"/>
        <v>0</v>
      </c>
      <c r="AI189" s="190"/>
      <c r="AJ189" s="86"/>
      <c r="AK189" s="86"/>
      <c r="AL189" s="86"/>
      <c r="AM189" s="86"/>
      <c r="AN189" s="202">
        <f t="shared" si="35"/>
        <v>0</v>
      </c>
    </row>
    <row r="190" spans="1:40" ht="15" customHeight="1" thickBot="1">
      <c r="A190" s="121" t="s">
        <v>497</v>
      </c>
      <c r="B190" s="111"/>
      <c r="C190" s="111" t="s">
        <v>699</v>
      </c>
      <c r="D190" s="98">
        <f t="shared" si="39"/>
        <v>0</v>
      </c>
      <c r="E190" s="98">
        <f>E199+E229</f>
        <v>0</v>
      </c>
      <c r="F190" s="98">
        <f>F199+F229</f>
        <v>5600</v>
      </c>
      <c r="G190" s="98">
        <f t="shared" si="39"/>
        <v>0</v>
      </c>
      <c r="H190" s="98"/>
      <c r="I190" s="221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01">
        <f aca="true" t="shared" si="40" ref="AC190:AC260">SUM(J190:AB190)</f>
        <v>0</v>
      </c>
      <c r="AD190" s="215">
        <f aca="true" t="shared" si="41" ref="AD190:AD260">F190+AC190</f>
        <v>5600</v>
      </c>
      <c r="AE190" s="98"/>
      <c r="AF190" s="98">
        <f t="shared" si="38"/>
        <v>0</v>
      </c>
      <c r="AG190" s="210">
        <f aca="true" t="shared" si="42" ref="AG190:AG247">D190-AF190</f>
        <v>0</v>
      </c>
      <c r="AH190" s="203">
        <f t="shared" si="34"/>
        <v>0</v>
      </c>
      <c r="AI190" s="190"/>
      <c r="AJ190" s="86"/>
      <c r="AK190" s="86"/>
      <c r="AL190" s="86"/>
      <c r="AM190" s="86"/>
      <c r="AN190" s="202">
        <f t="shared" si="35"/>
        <v>0</v>
      </c>
    </row>
    <row r="191" spans="1:40" ht="0.75" customHeight="1" thickBot="1">
      <c r="A191" s="125" t="s">
        <v>482</v>
      </c>
      <c r="B191" s="114"/>
      <c r="C191" s="119" t="s">
        <v>38</v>
      </c>
      <c r="D191" s="85">
        <f>D192+D197</f>
        <v>15000</v>
      </c>
      <c r="E191" s="85">
        <f>E192+E197</f>
        <v>15000</v>
      </c>
      <c r="F191" s="85">
        <f>F192+F197</f>
        <v>0</v>
      </c>
      <c r="G191" s="85">
        <f>G192+G197</f>
        <v>9760</v>
      </c>
      <c r="H191" s="85"/>
      <c r="I191" s="228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01">
        <f t="shared" si="40"/>
        <v>0</v>
      </c>
      <c r="AD191" s="215">
        <f t="shared" si="41"/>
        <v>0</v>
      </c>
      <c r="AE191" s="91"/>
      <c r="AF191" s="80">
        <f t="shared" si="38"/>
        <v>9760</v>
      </c>
      <c r="AG191" s="83">
        <f t="shared" si="42"/>
        <v>5240</v>
      </c>
      <c r="AH191" s="205">
        <f t="shared" si="34"/>
        <v>5240</v>
      </c>
      <c r="AI191" s="191"/>
      <c r="AJ191" s="85"/>
      <c r="AK191" s="85"/>
      <c r="AL191" s="85"/>
      <c r="AM191" s="85"/>
      <c r="AN191" s="202">
        <f t="shared" si="35"/>
        <v>0</v>
      </c>
    </row>
    <row r="192" spans="1:40" ht="15" customHeight="1" thickBot="1">
      <c r="A192" s="124" t="s">
        <v>487</v>
      </c>
      <c r="B192" s="114"/>
      <c r="C192" s="114" t="s">
        <v>620</v>
      </c>
      <c r="D192" s="90">
        <f>D193+D196</f>
        <v>10700</v>
      </c>
      <c r="E192" s="90">
        <f>E193+E196</f>
        <v>10700</v>
      </c>
      <c r="F192" s="90">
        <f>F193+F196</f>
        <v>0</v>
      </c>
      <c r="G192" s="90">
        <f>G193+G196</f>
        <v>5460</v>
      </c>
      <c r="H192" s="90"/>
      <c r="I192" s="223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01">
        <f t="shared" si="40"/>
        <v>0</v>
      </c>
      <c r="AD192" s="215">
        <f t="shared" si="41"/>
        <v>0</v>
      </c>
      <c r="AE192" s="90"/>
      <c r="AF192" s="90">
        <f t="shared" si="38"/>
        <v>5460</v>
      </c>
      <c r="AG192" s="82">
        <f t="shared" si="42"/>
        <v>5240</v>
      </c>
      <c r="AH192" s="205">
        <f t="shared" si="34"/>
        <v>5240</v>
      </c>
      <c r="AI192" s="191"/>
      <c r="AJ192" s="85"/>
      <c r="AK192" s="85"/>
      <c r="AL192" s="85"/>
      <c r="AM192" s="85"/>
      <c r="AN192" s="202">
        <f t="shared" si="35"/>
        <v>0</v>
      </c>
    </row>
    <row r="193" spans="1:40" ht="14.25" customHeight="1" thickBot="1">
      <c r="A193" s="124" t="s">
        <v>490</v>
      </c>
      <c r="B193" s="114"/>
      <c r="C193" s="114" t="s">
        <v>621</v>
      </c>
      <c r="D193" s="90">
        <f>D194+D195</f>
        <v>10700</v>
      </c>
      <c r="E193" s="90">
        <f>E194+E195</f>
        <v>10700</v>
      </c>
      <c r="F193" s="90">
        <f>F194+F195</f>
        <v>0</v>
      </c>
      <c r="G193" s="90">
        <f>G194+G195</f>
        <v>5460</v>
      </c>
      <c r="H193" s="90"/>
      <c r="I193" s="223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01">
        <f t="shared" si="40"/>
        <v>0</v>
      </c>
      <c r="AD193" s="215">
        <f t="shared" si="41"/>
        <v>0</v>
      </c>
      <c r="AE193" s="90"/>
      <c r="AF193" s="90">
        <f t="shared" si="38"/>
        <v>5460</v>
      </c>
      <c r="AG193" s="82">
        <f t="shared" si="42"/>
        <v>5240</v>
      </c>
      <c r="AH193" s="205">
        <f t="shared" si="34"/>
        <v>5240</v>
      </c>
      <c r="AI193" s="191"/>
      <c r="AJ193" s="85"/>
      <c r="AK193" s="85"/>
      <c r="AL193" s="85"/>
      <c r="AM193" s="85"/>
      <c r="AN193" s="202">
        <f t="shared" si="35"/>
        <v>0</v>
      </c>
    </row>
    <row r="194" spans="1:40" ht="15" customHeight="1" hidden="1" thickBot="1">
      <c r="A194" s="124" t="s">
        <v>491</v>
      </c>
      <c r="B194" s="114"/>
      <c r="C194" s="114" t="s">
        <v>693</v>
      </c>
      <c r="D194" s="90">
        <f aca="true" t="shared" si="43" ref="D194:G196">D204+D214</f>
        <v>0</v>
      </c>
      <c r="E194" s="90">
        <f aca="true" t="shared" si="44" ref="E194:F196">E204+E214</f>
        <v>0</v>
      </c>
      <c r="F194" s="90">
        <f t="shared" si="44"/>
        <v>0</v>
      </c>
      <c r="G194" s="90">
        <f t="shared" si="43"/>
        <v>0</v>
      </c>
      <c r="H194" s="90"/>
      <c r="I194" s="223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01">
        <f t="shared" si="40"/>
        <v>0</v>
      </c>
      <c r="AD194" s="215">
        <f t="shared" si="41"/>
        <v>0</v>
      </c>
      <c r="AE194" s="90"/>
      <c r="AF194" s="90">
        <f t="shared" si="38"/>
        <v>0</v>
      </c>
      <c r="AG194" s="82">
        <f t="shared" si="42"/>
        <v>0</v>
      </c>
      <c r="AH194" s="205">
        <f t="shared" si="34"/>
        <v>0</v>
      </c>
      <c r="AI194" s="191"/>
      <c r="AJ194" s="85"/>
      <c r="AK194" s="85"/>
      <c r="AL194" s="85"/>
      <c r="AM194" s="85"/>
      <c r="AN194" s="202">
        <f t="shared" si="35"/>
        <v>0</v>
      </c>
    </row>
    <row r="195" spans="1:40" ht="15" customHeight="1" thickBot="1">
      <c r="A195" s="124" t="s">
        <v>513</v>
      </c>
      <c r="B195" s="114"/>
      <c r="C195" s="114" t="s">
        <v>622</v>
      </c>
      <c r="D195" s="90">
        <f t="shared" si="43"/>
        <v>10700</v>
      </c>
      <c r="E195" s="90">
        <f t="shared" si="44"/>
        <v>10700</v>
      </c>
      <c r="F195" s="90">
        <f t="shared" si="44"/>
        <v>0</v>
      </c>
      <c r="G195" s="90">
        <f t="shared" si="43"/>
        <v>5460</v>
      </c>
      <c r="H195" s="90"/>
      <c r="I195" s="223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01">
        <f t="shared" si="40"/>
        <v>0</v>
      </c>
      <c r="AD195" s="215">
        <f t="shared" si="41"/>
        <v>0</v>
      </c>
      <c r="AE195" s="90"/>
      <c r="AF195" s="90">
        <f t="shared" si="38"/>
        <v>5460</v>
      </c>
      <c r="AG195" s="82">
        <f t="shared" si="42"/>
        <v>5240</v>
      </c>
      <c r="AH195" s="205">
        <f t="shared" si="34"/>
        <v>5240</v>
      </c>
      <c r="AI195" s="191"/>
      <c r="AJ195" s="85"/>
      <c r="AK195" s="85"/>
      <c r="AL195" s="85"/>
      <c r="AM195" s="85"/>
      <c r="AN195" s="202">
        <f t="shared" si="35"/>
        <v>0</v>
      </c>
    </row>
    <row r="196" spans="1:40" ht="15" customHeight="1" hidden="1" thickBot="1">
      <c r="A196" s="124" t="s">
        <v>448</v>
      </c>
      <c r="B196" s="114"/>
      <c r="C196" s="114" t="s">
        <v>623</v>
      </c>
      <c r="D196" s="90">
        <f t="shared" si="43"/>
        <v>0</v>
      </c>
      <c r="E196" s="90">
        <f t="shared" si="44"/>
        <v>0</v>
      </c>
      <c r="F196" s="90">
        <f t="shared" si="44"/>
        <v>0</v>
      </c>
      <c r="G196" s="90">
        <f t="shared" si="43"/>
        <v>0</v>
      </c>
      <c r="H196" s="90"/>
      <c r="I196" s="223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01">
        <f t="shared" si="40"/>
        <v>0</v>
      </c>
      <c r="AD196" s="215">
        <f t="shared" si="41"/>
        <v>0</v>
      </c>
      <c r="AE196" s="90"/>
      <c r="AF196" s="90">
        <f t="shared" si="38"/>
        <v>0</v>
      </c>
      <c r="AG196" s="82">
        <f t="shared" si="42"/>
        <v>0</v>
      </c>
      <c r="AH196" s="205">
        <f t="shared" si="34"/>
        <v>0</v>
      </c>
      <c r="AI196" s="191"/>
      <c r="AJ196" s="85"/>
      <c r="AK196" s="85"/>
      <c r="AL196" s="85"/>
      <c r="AM196" s="85"/>
      <c r="AN196" s="202">
        <f t="shared" si="35"/>
        <v>0</v>
      </c>
    </row>
    <row r="197" spans="1:40" ht="13.5" customHeight="1" thickBot="1">
      <c r="A197" s="124" t="s">
        <v>495</v>
      </c>
      <c r="B197" s="114"/>
      <c r="C197" s="114" t="s">
        <v>694</v>
      </c>
      <c r="D197" s="90">
        <f>D198+D199</f>
        <v>4300</v>
      </c>
      <c r="E197" s="90">
        <f>E198+E199</f>
        <v>4300</v>
      </c>
      <c r="F197" s="90">
        <f>F198+F199</f>
        <v>0</v>
      </c>
      <c r="G197" s="90">
        <f>G198+G199</f>
        <v>4300</v>
      </c>
      <c r="H197" s="90"/>
      <c r="I197" s="223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01">
        <f t="shared" si="40"/>
        <v>0</v>
      </c>
      <c r="AD197" s="215">
        <f t="shared" si="41"/>
        <v>0</v>
      </c>
      <c r="AE197" s="90"/>
      <c r="AF197" s="90">
        <f t="shared" si="38"/>
        <v>4300</v>
      </c>
      <c r="AG197" s="82">
        <f t="shared" si="42"/>
        <v>0</v>
      </c>
      <c r="AH197" s="205">
        <f t="shared" si="34"/>
        <v>0</v>
      </c>
      <c r="AI197" s="191"/>
      <c r="AJ197" s="85"/>
      <c r="AK197" s="85"/>
      <c r="AL197" s="85"/>
      <c r="AM197" s="85"/>
      <c r="AN197" s="202">
        <f t="shared" si="35"/>
        <v>0</v>
      </c>
    </row>
    <row r="198" spans="1:40" ht="15" customHeight="1" thickBot="1">
      <c r="A198" s="124" t="s">
        <v>496</v>
      </c>
      <c r="B198" s="114"/>
      <c r="C198" s="114" t="s">
        <v>695</v>
      </c>
      <c r="D198" s="90">
        <f>D208+D218</f>
        <v>4300</v>
      </c>
      <c r="E198" s="90">
        <f>E208+E218</f>
        <v>4300</v>
      </c>
      <c r="F198" s="90"/>
      <c r="G198" s="90">
        <f>G208+G218</f>
        <v>4300</v>
      </c>
      <c r="H198" s="90"/>
      <c r="I198" s="223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01">
        <f t="shared" si="40"/>
        <v>0</v>
      </c>
      <c r="AD198" s="215">
        <f t="shared" si="41"/>
        <v>0</v>
      </c>
      <c r="AE198" s="90"/>
      <c r="AF198" s="90">
        <f t="shared" si="38"/>
        <v>4300</v>
      </c>
      <c r="AG198" s="82">
        <f t="shared" si="42"/>
        <v>0</v>
      </c>
      <c r="AH198" s="205">
        <f t="shared" si="34"/>
        <v>0</v>
      </c>
      <c r="AI198" s="191"/>
      <c r="AJ198" s="85"/>
      <c r="AK198" s="85"/>
      <c r="AL198" s="85"/>
      <c r="AM198" s="85"/>
      <c r="AN198" s="202">
        <f t="shared" si="35"/>
        <v>0</v>
      </c>
    </row>
    <row r="199" spans="1:40" ht="15" customHeight="1" hidden="1" thickBot="1">
      <c r="A199" s="124" t="s">
        <v>497</v>
      </c>
      <c r="B199" s="114"/>
      <c r="C199" s="114" t="s">
        <v>696</v>
      </c>
      <c r="D199" s="90">
        <f>D209+D219</f>
        <v>0</v>
      </c>
      <c r="E199" s="90">
        <f>E209+E219</f>
        <v>0</v>
      </c>
      <c r="F199" s="90">
        <f>F209+F219</f>
        <v>0</v>
      </c>
      <c r="G199" s="90">
        <f>G209+G219</f>
        <v>0</v>
      </c>
      <c r="H199" s="90"/>
      <c r="I199" s="223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01">
        <f t="shared" si="40"/>
        <v>0</v>
      </c>
      <c r="AD199" s="215">
        <f t="shared" si="41"/>
        <v>0</v>
      </c>
      <c r="AE199" s="90"/>
      <c r="AF199" s="90">
        <f t="shared" si="38"/>
        <v>0</v>
      </c>
      <c r="AG199" s="82">
        <f t="shared" si="42"/>
        <v>0</v>
      </c>
      <c r="AH199" s="205">
        <f t="shared" si="34"/>
        <v>0</v>
      </c>
      <c r="AI199" s="191"/>
      <c r="AJ199" s="85"/>
      <c r="AK199" s="85"/>
      <c r="AL199" s="85"/>
      <c r="AM199" s="85"/>
      <c r="AN199" s="202">
        <f t="shared" si="35"/>
        <v>0</v>
      </c>
    </row>
    <row r="200" spans="1:40" ht="24.75" customHeight="1" thickBot="1">
      <c r="A200" s="122" t="s">
        <v>637</v>
      </c>
      <c r="B200" s="117"/>
      <c r="C200" s="117" t="s">
        <v>195</v>
      </c>
      <c r="D200" s="79">
        <f>D202+D207</f>
        <v>15000</v>
      </c>
      <c r="E200" s="79">
        <f>E202+E207</f>
        <v>15000</v>
      </c>
      <c r="F200" s="79">
        <f>F202+F207</f>
        <v>0</v>
      </c>
      <c r="G200" s="79">
        <f>G202+G207</f>
        <v>9760</v>
      </c>
      <c r="H200" s="79"/>
      <c r="I200" s="22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01">
        <f t="shared" si="40"/>
        <v>0</v>
      </c>
      <c r="AD200" s="215">
        <f t="shared" si="41"/>
        <v>0</v>
      </c>
      <c r="AE200" s="91"/>
      <c r="AF200" s="79">
        <f t="shared" si="38"/>
        <v>9760</v>
      </c>
      <c r="AG200" s="83">
        <f t="shared" si="42"/>
        <v>5240</v>
      </c>
      <c r="AH200" s="204">
        <f aca="true" t="shared" si="45" ref="AH200:AH231">E200-AF200</f>
        <v>5240</v>
      </c>
      <c r="AI200" s="106"/>
      <c r="AJ200" s="79"/>
      <c r="AK200" s="79"/>
      <c r="AL200" s="79"/>
      <c r="AM200" s="79"/>
      <c r="AN200" s="202">
        <f t="shared" si="35"/>
        <v>0</v>
      </c>
    </row>
    <row r="201" spans="1:40" ht="15" customHeight="1" thickBot="1">
      <c r="A201" s="123"/>
      <c r="B201" s="113"/>
      <c r="C201" s="113" t="s">
        <v>377</v>
      </c>
      <c r="D201" s="91"/>
      <c r="E201" s="91"/>
      <c r="F201" s="91"/>
      <c r="G201" s="91"/>
      <c r="H201" s="91"/>
      <c r="I201" s="108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01">
        <f t="shared" si="40"/>
        <v>0</v>
      </c>
      <c r="AD201" s="215">
        <f t="shared" si="41"/>
        <v>0</v>
      </c>
      <c r="AE201" s="91"/>
      <c r="AF201" s="81"/>
      <c r="AG201" s="83">
        <f t="shared" si="42"/>
        <v>0</v>
      </c>
      <c r="AH201" s="204">
        <f t="shared" si="45"/>
        <v>0</v>
      </c>
      <c r="AI201" s="106"/>
      <c r="AJ201" s="79"/>
      <c r="AK201" s="79"/>
      <c r="AL201" s="79"/>
      <c r="AM201" s="79"/>
      <c r="AN201" s="202">
        <f t="shared" si="35"/>
        <v>0</v>
      </c>
    </row>
    <row r="202" spans="1:40" ht="0.75" customHeight="1" thickBot="1">
      <c r="A202" s="123" t="s">
        <v>487</v>
      </c>
      <c r="B202" s="113"/>
      <c r="C202" s="113" t="s">
        <v>196</v>
      </c>
      <c r="D202" s="91">
        <f>D203+D206</f>
        <v>10700</v>
      </c>
      <c r="E202" s="91">
        <f>E203+E206</f>
        <v>10700</v>
      </c>
      <c r="F202" s="91">
        <f>F203+F206</f>
        <v>0</v>
      </c>
      <c r="G202" s="91">
        <f>G203+G206</f>
        <v>5460</v>
      </c>
      <c r="H202" s="91"/>
      <c r="I202" s="108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01">
        <f t="shared" si="40"/>
        <v>0</v>
      </c>
      <c r="AD202" s="215">
        <f t="shared" si="41"/>
        <v>0</v>
      </c>
      <c r="AE202" s="91"/>
      <c r="AF202" s="91">
        <f>G202</f>
        <v>5460</v>
      </c>
      <c r="AG202" s="83">
        <f t="shared" si="42"/>
        <v>5240</v>
      </c>
      <c r="AH202" s="204">
        <f t="shared" si="45"/>
        <v>5240</v>
      </c>
      <c r="AI202" s="106"/>
      <c r="AJ202" s="79"/>
      <c r="AK202" s="79"/>
      <c r="AL202" s="79"/>
      <c r="AM202" s="79"/>
      <c r="AN202" s="202">
        <f t="shared" si="35"/>
        <v>0</v>
      </c>
    </row>
    <row r="203" spans="1:40" ht="15" customHeight="1" thickBot="1">
      <c r="A203" s="127" t="s">
        <v>490</v>
      </c>
      <c r="B203" s="113"/>
      <c r="C203" s="113" t="s">
        <v>197</v>
      </c>
      <c r="D203" s="91">
        <f>D204+D205</f>
        <v>10700</v>
      </c>
      <c r="E203" s="91">
        <f>E204+E205</f>
        <v>10700</v>
      </c>
      <c r="F203" s="91">
        <f>F204+F205</f>
        <v>0</v>
      </c>
      <c r="G203" s="91">
        <f>G204+G205</f>
        <v>5460</v>
      </c>
      <c r="H203" s="91"/>
      <c r="I203" s="108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01">
        <f t="shared" si="40"/>
        <v>0</v>
      </c>
      <c r="AD203" s="215">
        <f t="shared" si="41"/>
        <v>0</v>
      </c>
      <c r="AE203" s="91"/>
      <c r="AF203" s="91">
        <v>5460</v>
      </c>
      <c r="AG203" s="83">
        <f t="shared" si="42"/>
        <v>5240</v>
      </c>
      <c r="AH203" s="204">
        <f t="shared" si="45"/>
        <v>5240</v>
      </c>
      <c r="AI203" s="106"/>
      <c r="AJ203" s="79"/>
      <c r="AK203" s="79"/>
      <c r="AL203" s="79"/>
      <c r="AM203" s="79"/>
      <c r="AN203" s="202">
        <f t="shared" si="35"/>
        <v>0</v>
      </c>
    </row>
    <row r="204" spans="1:40" ht="15" customHeight="1" hidden="1" thickBot="1">
      <c r="A204" s="127" t="s">
        <v>491</v>
      </c>
      <c r="B204" s="113"/>
      <c r="C204" s="113" t="s">
        <v>198</v>
      </c>
      <c r="D204" s="91"/>
      <c r="E204" s="91"/>
      <c r="F204" s="91"/>
      <c r="G204" s="91"/>
      <c r="H204" s="91"/>
      <c r="I204" s="108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01">
        <f t="shared" si="40"/>
        <v>0</v>
      </c>
      <c r="AD204" s="215">
        <f t="shared" si="41"/>
        <v>0</v>
      </c>
      <c r="AE204" s="91"/>
      <c r="AF204" s="91"/>
      <c r="AG204" s="83">
        <f t="shared" si="42"/>
        <v>0</v>
      </c>
      <c r="AH204" s="204">
        <f t="shared" si="45"/>
        <v>0</v>
      </c>
      <c r="AI204" s="106"/>
      <c r="AJ204" s="79"/>
      <c r="AK204" s="79"/>
      <c r="AL204" s="79"/>
      <c r="AM204" s="79"/>
      <c r="AN204" s="202">
        <f t="shared" si="35"/>
        <v>0</v>
      </c>
    </row>
    <row r="205" spans="1:40" ht="15" customHeight="1" thickBot="1">
      <c r="A205" s="127" t="s">
        <v>513</v>
      </c>
      <c r="B205" s="113"/>
      <c r="C205" s="113" t="s">
        <v>199</v>
      </c>
      <c r="D205" s="91">
        <v>10700</v>
      </c>
      <c r="E205" s="91">
        <v>10700</v>
      </c>
      <c r="F205" s="91"/>
      <c r="G205" s="91">
        <v>5460</v>
      </c>
      <c r="H205" s="91"/>
      <c r="I205" s="108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01">
        <f t="shared" si="40"/>
        <v>0</v>
      </c>
      <c r="AD205" s="215">
        <f t="shared" si="41"/>
        <v>0</v>
      </c>
      <c r="AE205" s="91"/>
      <c r="AF205" s="91">
        <v>5460</v>
      </c>
      <c r="AG205" s="83">
        <f t="shared" si="42"/>
        <v>5240</v>
      </c>
      <c r="AH205" s="204">
        <f t="shared" si="45"/>
        <v>5240</v>
      </c>
      <c r="AI205" s="106"/>
      <c r="AJ205" s="79"/>
      <c r="AK205" s="79"/>
      <c r="AL205" s="79"/>
      <c r="AM205" s="79"/>
      <c r="AN205" s="202">
        <f t="shared" si="35"/>
        <v>0</v>
      </c>
    </row>
    <row r="206" spans="1:40" ht="15" customHeight="1" hidden="1" thickBot="1">
      <c r="A206" s="123" t="s">
        <v>448</v>
      </c>
      <c r="B206" s="113"/>
      <c r="C206" s="113" t="s">
        <v>200</v>
      </c>
      <c r="D206" s="91"/>
      <c r="E206" s="91"/>
      <c r="F206" s="91"/>
      <c r="G206" s="91"/>
      <c r="H206" s="91"/>
      <c r="I206" s="108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01">
        <f t="shared" si="40"/>
        <v>0</v>
      </c>
      <c r="AD206" s="215">
        <f t="shared" si="41"/>
        <v>0</v>
      </c>
      <c r="AE206" s="91"/>
      <c r="AF206" s="91">
        <f>G206</f>
        <v>0</v>
      </c>
      <c r="AG206" s="83">
        <f t="shared" si="42"/>
        <v>0</v>
      </c>
      <c r="AH206" s="204">
        <f t="shared" si="45"/>
        <v>0</v>
      </c>
      <c r="AI206" s="106"/>
      <c r="AJ206" s="79"/>
      <c r="AK206" s="79"/>
      <c r="AL206" s="79"/>
      <c r="AM206" s="79"/>
      <c r="AN206" s="202">
        <f t="shared" si="35"/>
        <v>0</v>
      </c>
    </row>
    <row r="207" spans="1:40" ht="15.75" customHeight="1" thickBot="1">
      <c r="A207" s="127" t="s">
        <v>495</v>
      </c>
      <c r="B207" s="113"/>
      <c r="C207" s="113" t="s">
        <v>201</v>
      </c>
      <c r="D207" s="91">
        <f>D208+D209</f>
        <v>4300</v>
      </c>
      <c r="E207" s="91">
        <f>E208+E209</f>
        <v>4300</v>
      </c>
      <c r="F207" s="91">
        <f>F209</f>
        <v>0</v>
      </c>
      <c r="G207" s="91">
        <f>G209+G208</f>
        <v>4300</v>
      </c>
      <c r="H207" s="91"/>
      <c r="I207" s="108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01">
        <f t="shared" si="40"/>
        <v>0</v>
      </c>
      <c r="AD207" s="215">
        <f t="shared" si="41"/>
        <v>0</v>
      </c>
      <c r="AE207" s="91"/>
      <c r="AF207" s="91">
        <f>G207</f>
        <v>4300</v>
      </c>
      <c r="AG207" s="83">
        <f t="shared" si="42"/>
        <v>0</v>
      </c>
      <c r="AH207" s="204">
        <f t="shared" si="45"/>
        <v>0</v>
      </c>
      <c r="AI207" s="106"/>
      <c r="AJ207" s="79"/>
      <c r="AK207" s="79"/>
      <c r="AL207" s="79"/>
      <c r="AM207" s="79"/>
      <c r="AN207" s="202">
        <f t="shared" si="35"/>
        <v>0</v>
      </c>
    </row>
    <row r="208" spans="1:40" ht="15.75" customHeight="1" thickBot="1">
      <c r="A208" s="127" t="s">
        <v>496</v>
      </c>
      <c r="B208" s="113"/>
      <c r="C208" s="113" t="s">
        <v>202</v>
      </c>
      <c r="D208" s="91">
        <v>4300</v>
      </c>
      <c r="E208" s="91">
        <v>4300</v>
      </c>
      <c r="F208" s="91">
        <f>F209+F210</f>
        <v>0</v>
      </c>
      <c r="G208" s="91">
        <v>4300</v>
      </c>
      <c r="H208" s="91"/>
      <c r="I208" s="108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01">
        <f t="shared" si="40"/>
        <v>0</v>
      </c>
      <c r="AD208" s="215">
        <f t="shared" si="41"/>
        <v>0</v>
      </c>
      <c r="AE208" s="91"/>
      <c r="AF208" s="91">
        <f>G208</f>
        <v>4300</v>
      </c>
      <c r="AG208" s="83">
        <f t="shared" si="42"/>
        <v>0</v>
      </c>
      <c r="AH208" s="204">
        <f t="shared" si="45"/>
        <v>0</v>
      </c>
      <c r="AI208" s="106"/>
      <c r="AJ208" s="79"/>
      <c r="AK208" s="79"/>
      <c r="AL208" s="79"/>
      <c r="AM208" s="79"/>
      <c r="AN208" s="202">
        <f t="shared" si="35"/>
        <v>0</v>
      </c>
    </row>
    <row r="209" spans="1:40" ht="16.5" customHeight="1" hidden="1" thickBot="1">
      <c r="A209" s="127" t="s">
        <v>497</v>
      </c>
      <c r="B209" s="113"/>
      <c r="C209" s="113" t="s">
        <v>203</v>
      </c>
      <c r="D209" s="91">
        <v>0</v>
      </c>
      <c r="E209" s="91">
        <v>0</v>
      </c>
      <c r="F209" s="91"/>
      <c r="G209" s="91"/>
      <c r="H209" s="91"/>
      <c r="I209" s="108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01">
        <f t="shared" si="40"/>
        <v>0</v>
      </c>
      <c r="AD209" s="215">
        <f t="shared" si="41"/>
        <v>0</v>
      </c>
      <c r="AE209" s="91"/>
      <c r="AF209" s="91">
        <f>G209</f>
        <v>0</v>
      </c>
      <c r="AG209" s="83">
        <f t="shared" si="42"/>
        <v>0</v>
      </c>
      <c r="AH209" s="204">
        <f t="shared" si="45"/>
        <v>0</v>
      </c>
      <c r="AI209" s="106"/>
      <c r="AJ209" s="79"/>
      <c r="AK209" s="79"/>
      <c r="AL209" s="79"/>
      <c r="AM209" s="79"/>
      <c r="AN209" s="202">
        <f t="shared" si="35"/>
        <v>0</v>
      </c>
    </row>
    <row r="210" spans="1:40" ht="22.5" customHeight="1" hidden="1" thickBot="1">
      <c r="A210" s="122" t="s">
        <v>267</v>
      </c>
      <c r="B210" s="117"/>
      <c r="C210" s="117" t="s">
        <v>204</v>
      </c>
      <c r="D210" s="79">
        <f>D212+D217</f>
        <v>0</v>
      </c>
      <c r="E210" s="79">
        <f>E212+E217</f>
        <v>0</v>
      </c>
      <c r="F210" s="79">
        <f>F212+F217</f>
        <v>0</v>
      </c>
      <c r="G210" s="79">
        <f>G212+G217</f>
        <v>0</v>
      </c>
      <c r="H210" s="79"/>
      <c r="I210" s="22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01">
        <f t="shared" si="40"/>
        <v>0</v>
      </c>
      <c r="AD210" s="215">
        <f t="shared" si="41"/>
        <v>0</v>
      </c>
      <c r="AE210" s="91"/>
      <c r="AF210" s="79">
        <f>G210</f>
        <v>0</v>
      </c>
      <c r="AG210" s="83">
        <f t="shared" si="42"/>
        <v>0</v>
      </c>
      <c r="AH210" s="204">
        <f t="shared" si="45"/>
        <v>0</v>
      </c>
      <c r="AI210" s="106"/>
      <c r="AJ210" s="79"/>
      <c r="AK210" s="79"/>
      <c r="AL210" s="79"/>
      <c r="AM210" s="79"/>
      <c r="AN210" s="202">
        <f t="shared" si="35"/>
        <v>0</v>
      </c>
    </row>
    <row r="211" spans="1:40" ht="15" customHeight="1" hidden="1" thickBot="1">
      <c r="A211" s="123"/>
      <c r="B211" s="113"/>
      <c r="C211" s="113" t="s">
        <v>377</v>
      </c>
      <c r="D211" s="91"/>
      <c r="E211" s="91"/>
      <c r="F211" s="91"/>
      <c r="G211" s="91"/>
      <c r="H211" s="91"/>
      <c r="I211" s="108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01">
        <f t="shared" si="40"/>
        <v>0</v>
      </c>
      <c r="AD211" s="215">
        <f t="shared" si="41"/>
        <v>0</v>
      </c>
      <c r="AE211" s="91"/>
      <c r="AF211" s="81"/>
      <c r="AG211" s="83">
        <f t="shared" si="42"/>
        <v>0</v>
      </c>
      <c r="AH211" s="204">
        <f t="shared" si="45"/>
        <v>0</v>
      </c>
      <c r="AI211" s="106"/>
      <c r="AJ211" s="79"/>
      <c r="AK211" s="79"/>
      <c r="AL211" s="79"/>
      <c r="AM211" s="79"/>
      <c r="AN211" s="202">
        <f t="shared" si="35"/>
        <v>0</v>
      </c>
    </row>
    <row r="212" spans="1:40" ht="17.25" customHeight="1" hidden="1" thickBot="1">
      <c r="A212" s="123" t="s">
        <v>487</v>
      </c>
      <c r="B212" s="113"/>
      <c r="C212" s="113" t="s">
        <v>205</v>
      </c>
      <c r="D212" s="91">
        <f>D213+D216</f>
        <v>0</v>
      </c>
      <c r="E212" s="91">
        <f>E213+E216</f>
        <v>0</v>
      </c>
      <c r="F212" s="91">
        <f>F213+F216</f>
        <v>0</v>
      </c>
      <c r="G212" s="91">
        <f>G213+G216</f>
        <v>0</v>
      </c>
      <c r="H212" s="91"/>
      <c r="I212" s="108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01">
        <f t="shared" si="40"/>
        <v>0</v>
      </c>
      <c r="AD212" s="215">
        <f t="shared" si="41"/>
        <v>0</v>
      </c>
      <c r="AE212" s="91"/>
      <c r="AF212" s="91">
        <f>G212</f>
        <v>0</v>
      </c>
      <c r="AG212" s="83">
        <f t="shared" si="42"/>
        <v>0</v>
      </c>
      <c r="AH212" s="204">
        <f t="shared" si="45"/>
        <v>0</v>
      </c>
      <c r="AI212" s="106"/>
      <c r="AJ212" s="79"/>
      <c r="AK212" s="79"/>
      <c r="AL212" s="79"/>
      <c r="AM212" s="79"/>
      <c r="AN212" s="202">
        <f t="shared" si="35"/>
        <v>0</v>
      </c>
    </row>
    <row r="213" spans="1:40" ht="15" customHeight="1" hidden="1" thickBot="1">
      <c r="A213" s="123" t="s">
        <v>490</v>
      </c>
      <c r="B213" s="113"/>
      <c r="C213" s="113" t="s">
        <v>206</v>
      </c>
      <c r="D213" s="91">
        <f>D214+D215</f>
        <v>0</v>
      </c>
      <c r="E213" s="91">
        <f>E214+E215</f>
        <v>0</v>
      </c>
      <c r="F213" s="91">
        <f>F214+F215</f>
        <v>0</v>
      </c>
      <c r="G213" s="91">
        <f>G214+G215</f>
        <v>0</v>
      </c>
      <c r="H213" s="91"/>
      <c r="I213" s="108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01">
        <f t="shared" si="40"/>
        <v>0</v>
      </c>
      <c r="AD213" s="215">
        <f t="shared" si="41"/>
        <v>0</v>
      </c>
      <c r="AE213" s="91"/>
      <c r="AF213" s="91">
        <f>G213</f>
        <v>0</v>
      </c>
      <c r="AG213" s="83">
        <f t="shared" si="42"/>
        <v>0</v>
      </c>
      <c r="AH213" s="204">
        <f t="shared" si="45"/>
        <v>0</v>
      </c>
      <c r="AI213" s="106"/>
      <c r="AJ213" s="79"/>
      <c r="AK213" s="79"/>
      <c r="AL213" s="79"/>
      <c r="AM213" s="79"/>
      <c r="AN213" s="202">
        <f t="shared" si="35"/>
        <v>0</v>
      </c>
    </row>
    <row r="214" spans="1:40" ht="0.75" customHeight="1" hidden="1" thickBot="1">
      <c r="A214" s="123" t="s">
        <v>491</v>
      </c>
      <c r="B214" s="113"/>
      <c r="C214" s="113" t="s">
        <v>207</v>
      </c>
      <c r="D214" s="91"/>
      <c r="E214" s="91"/>
      <c r="F214" s="91">
        <f>F215+F216</f>
        <v>0</v>
      </c>
      <c r="G214" s="91">
        <f>G215+G216</f>
        <v>0</v>
      </c>
      <c r="H214" s="91"/>
      <c r="I214" s="108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01">
        <f t="shared" si="40"/>
        <v>0</v>
      </c>
      <c r="AD214" s="215">
        <f t="shared" si="41"/>
        <v>0</v>
      </c>
      <c r="AE214" s="91"/>
      <c r="AF214" s="91"/>
      <c r="AG214" s="83">
        <f t="shared" si="42"/>
        <v>0</v>
      </c>
      <c r="AH214" s="204">
        <f t="shared" si="45"/>
        <v>0</v>
      </c>
      <c r="AI214" s="106"/>
      <c r="AJ214" s="79"/>
      <c r="AK214" s="79"/>
      <c r="AL214" s="79"/>
      <c r="AM214" s="79"/>
      <c r="AN214" s="202">
        <f t="shared" si="35"/>
        <v>0</v>
      </c>
    </row>
    <row r="215" spans="1:40" ht="17.25" customHeight="1" hidden="1" thickBot="1">
      <c r="A215" s="123" t="s">
        <v>513</v>
      </c>
      <c r="B215" s="113"/>
      <c r="C215" s="113" t="s">
        <v>208</v>
      </c>
      <c r="D215" s="91">
        <v>0</v>
      </c>
      <c r="E215" s="91">
        <v>0</v>
      </c>
      <c r="F215" s="91">
        <f>F216+F217</f>
        <v>0</v>
      </c>
      <c r="G215" s="91">
        <f>G216+G217</f>
        <v>0</v>
      </c>
      <c r="H215" s="91"/>
      <c r="I215" s="108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01">
        <f t="shared" si="40"/>
        <v>0</v>
      </c>
      <c r="AD215" s="215">
        <f t="shared" si="41"/>
        <v>0</v>
      </c>
      <c r="AE215" s="91"/>
      <c r="AF215" s="91">
        <f>G215</f>
        <v>0</v>
      </c>
      <c r="AG215" s="83">
        <f t="shared" si="42"/>
        <v>0</v>
      </c>
      <c r="AH215" s="204">
        <f t="shared" si="45"/>
        <v>0</v>
      </c>
      <c r="AI215" s="106"/>
      <c r="AJ215" s="79"/>
      <c r="AK215" s="79"/>
      <c r="AL215" s="79"/>
      <c r="AM215" s="79"/>
      <c r="AN215" s="202">
        <f aca="true" t="shared" si="46" ref="AN215:AN290">AI215+AJ215+AK215+AL215+AM215</f>
        <v>0</v>
      </c>
    </row>
    <row r="216" spans="1:40" ht="0.75" customHeight="1" hidden="1" thickBot="1">
      <c r="A216" s="123" t="s">
        <v>448</v>
      </c>
      <c r="B216" s="113"/>
      <c r="C216" s="113" t="s">
        <v>209</v>
      </c>
      <c r="D216" s="91"/>
      <c r="E216" s="91"/>
      <c r="F216" s="91"/>
      <c r="G216" s="91"/>
      <c r="H216" s="91"/>
      <c r="I216" s="108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01">
        <f t="shared" si="40"/>
        <v>0</v>
      </c>
      <c r="AD216" s="215">
        <f t="shared" si="41"/>
        <v>0</v>
      </c>
      <c r="AE216" s="91"/>
      <c r="AF216" s="91">
        <f>G216</f>
        <v>0</v>
      </c>
      <c r="AG216" s="83">
        <f t="shared" si="42"/>
        <v>0</v>
      </c>
      <c r="AH216" s="204">
        <f t="shared" si="45"/>
        <v>0</v>
      </c>
      <c r="AI216" s="106"/>
      <c r="AJ216" s="79"/>
      <c r="AK216" s="79"/>
      <c r="AL216" s="79"/>
      <c r="AM216" s="79"/>
      <c r="AN216" s="202">
        <f t="shared" si="46"/>
        <v>0</v>
      </c>
    </row>
    <row r="217" spans="1:40" ht="0.75" customHeight="1" hidden="1" thickBot="1">
      <c r="A217" s="127" t="s">
        <v>495</v>
      </c>
      <c r="B217" s="113"/>
      <c r="C217" s="113" t="s">
        <v>210</v>
      </c>
      <c r="D217" s="91">
        <f>D218+D219</f>
        <v>0</v>
      </c>
      <c r="E217" s="91">
        <f>E218+E219</f>
        <v>0</v>
      </c>
      <c r="F217" s="91">
        <f>F218+F219</f>
        <v>0</v>
      </c>
      <c r="G217" s="91">
        <f>G218+G219</f>
        <v>0</v>
      </c>
      <c r="H217" s="91"/>
      <c r="I217" s="108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01">
        <f t="shared" si="40"/>
        <v>0</v>
      </c>
      <c r="AD217" s="215">
        <f t="shared" si="41"/>
        <v>0</v>
      </c>
      <c r="AE217" s="91"/>
      <c r="AF217" s="91"/>
      <c r="AG217" s="83">
        <f t="shared" si="42"/>
        <v>0</v>
      </c>
      <c r="AH217" s="204">
        <f t="shared" si="45"/>
        <v>0</v>
      </c>
      <c r="AI217" s="106"/>
      <c r="AJ217" s="79"/>
      <c r="AK217" s="79"/>
      <c r="AL217" s="79"/>
      <c r="AM217" s="79"/>
      <c r="AN217" s="202">
        <f t="shared" si="46"/>
        <v>0</v>
      </c>
    </row>
    <row r="218" spans="1:40" ht="15" customHeight="1" hidden="1" thickBot="1">
      <c r="A218" s="127" t="s">
        <v>496</v>
      </c>
      <c r="B218" s="113"/>
      <c r="C218" s="113" t="s">
        <v>211</v>
      </c>
      <c r="D218" s="91"/>
      <c r="E218" s="91"/>
      <c r="F218" s="91"/>
      <c r="G218" s="91"/>
      <c r="H218" s="91"/>
      <c r="I218" s="108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01">
        <f t="shared" si="40"/>
        <v>0</v>
      </c>
      <c r="AD218" s="215">
        <f t="shared" si="41"/>
        <v>0</v>
      </c>
      <c r="AE218" s="91"/>
      <c r="AF218" s="91"/>
      <c r="AG218" s="83">
        <f t="shared" si="42"/>
        <v>0</v>
      </c>
      <c r="AH218" s="204">
        <f t="shared" si="45"/>
        <v>0</v>
      </c>
      <c r="AI218" s="106"/>
      <c r="AJ218" s="79"/>
      <c r="AK218" s="79"/>
      <c r="AL218" s="79"/>
      <c r="AM218" s="79"/>
      <c r="AN218" s="202">
        <f t="shared" si="46"/>
        <v>0</v>
      </c>
    </row>
    <row r="219" spans="1:40" ht="15" customHeight="1" hidden="1" thickBot="1">
      <c r="A219" s="127" t="s">
        <v>497</v>
      </c>
      <c r="B219" s="113"/>
      <c r="C219" s="113" t="s">
        <v>212</v>
      </c>
      <c r="D219" s="91"/>
      <c r="E219" s="91"/>
      <c r="F219" s="91"/>
      <c r="G219" s="91"/>
      <c r="H219" s="91"/>
      <c r="I219" s="108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01">
        <f t="shared" si="40"/>
        <v>0</v>
      </c>
      <c r="AD219" s="215">
        <f t="shared" si="41"/>
        <v>0</v>
      </c>
      <c r="AE219" s="91"/>
      <c r="AF219" s="91"/>
      <c r="AG219" s="83">
        <f t="shared" si="42"/>
        <v>0</v>
      </c>
      <c r="AH219" s="204">
        <f t="shared" si="45"/>
        <v>0</v>
      </c>
      <c r="AI219" s="106"/>
      <c r="AJ219" s="79"/>
      <c r="AK219" s="79"/>
      <c r="AL219" s="79"/>
      <c r="AM219" s="79"/>
      <c r="AN219" s="202">
        <f t="shared" si="46"/>
        <v>0</v>
      </c>
    </row>
    <row r="220" spans="1:40" ht="24" customHeight="1" hidden="1" thickBot="1">
      <c r="A220" s="122" t="s">
        <v>638</v>
      </c>
      <c r="B220" s="116"/>
      <c r="C220" s="116" t="s">
        <v>213</v>
      </c>
      <c r="D220" s="79">
        <f>D222+D227</f>
        <v>0</v>
      </c>
      <c r="E220" s="79">
        <f>E222+E227</f>
        <v>0</v>
      </c>
      <c r="F220" s="79">
        <f>F222+F227</f>
        <v>30980</v>
      </c>
      <c r="G220" s="79">
        <f>G222+G227</f>
        <v>0</v>
      </c>
      <c r="H220" s="79"/>
      <c r="I220" s="22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01">
        <f t="shared" si="40"/>
        <v>0</v>
      </c>
      <c r="AD220" s="215">
        <f t="shared" si="41"/>
        <v>30980</v>
      </c>
      <c r="AE220" s="91"/>
      <c r="AF220" s="79">
        <f>G220</f>
        <v>0</v>
      </c>
      <c r="AG220" s="83">
        <f t="shared" si="42"/>
        <v>0</v>
      </c>
      <c r="AH220" s="204">
        <f t="shared" si="45"/>
        <v>0</v>
      </c>
      <c r="AI220" s="106"/>
      <c r="AJ220" s="79"/>
      <c r="AK220" s="79"/>
      <c r="AL220" s="79"/>
      <c r="AM220" s="79"/>
      <c r="AN220" s="202">
        <f t="shared" si="46"/>
        <v>0</v>
      </c>
    </row>
    <row r="221" spans="1:40" ht="18" customHeight="1" hidden="1" thickBot="1">
      <c r="A221" s="123"/>
      <c r="B221" s="113"/>
      <c r="C221" s="113" t="s">
        <v>484</v>
      </c>
      <c r="D221" s="81"/>
      <c r="E221" s="81"/>
      <c r="F221" s="81"/>
      <c r="G221" s="81"/>
      <c r="H221" s="81"/>
      <c r="I221" s="224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01">
        <f t="shared" si="40"/>
        <v>0</v>
      </c>
      <c r="AD221" s="215">
        <f t="shared" si="41"/>
        <v>0</v>
      </c>
      <c r="AE221" s="91"/>
      <c r="AF221" s="81"/>
      <c r="AG221" s="83">
        <f t="shared" si="42"/>
        <v>0</v>
      </c>
      <c r="AH221" s="204">
        <f t="shared" si="45"/>
        <v>0</v>
      </c>
      <c r="AI221" s="106"/>
      <c r="AJ221" s="79"/>
      <c r="AK221" s="79"/>
      <c r="AL221" s="79"/>
      <c r="AM221" s="79"/>
      <c r="AN221" s="202">
        <f t="shared" si="46"/>
        <v>0</v>
      </c>
    </row>
    <row r="222" spans="1:40" ht="0.75" customHeight="1" hidden="1" thickBot="1">
      <c r="A222" s="123" t="s">
        <v>487</v>
      </c>
      <c r="B222" s="113"/>
      <c r="C222" s="113" t="s">
        <v>214</v>
      </c>
      <c r="D222" s="91">
        <f>D223+D226</f>
        <v>0</v>
      </c>
      <c r="E222" s="91">
        <f>E223+E226</f>
        <v>0</v>
      </c>
      <c r="F222" s="91">
        <f>F225</f>
        <v>680</v>
      </c>
      <c r="G222" s="91">
        <f>G225</f>
        <v>0</v>
      </c>
      <c r="H222" s="91"/>
      <c r="I222" s="108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01">
        <f t="shared" si="40"/>
        <v>0</v>
      </c>
      <c r="AD222" s="215">
        <f t="shared" si="41"/>
        <v>680</v>
      </c>
      <c r="AE222" s="91"/>
      <c r="AF222" s="91">
        <f>G222</f>
        <v>0</v>
      </c>
      <c r="AG222" s="83">
        <f t="shared" si="42"/>
        <v>0</v>
      </c>
      <c r="AH222" s="204">
        <f t="shared" si="45"/>
        <v>0</v>
      </c>
      <c r="AI222" s="106"/>
      <c r="AJ222" s="79"/>
      <c r="AK222" s="79"/>
      <c r="AL222" s="79"/>
      <c r="AM222" s="79"/>
      <c r="AN222" s="202">
        <f t="shared" si="46"/>
        <v>0</v>
      </c>
    </row>
    <row r="223" spans="1:40" ht="15" customHeight="1" hidden="1" thickBot="1">
      <c r="A223" s="123" t="s">
        <v>490</v>
      </c>
      <c r="B223" s="113"/>
      <c r="C223" s="113" t="s">
        <v>215</v>
      </c>
      <c r="D223" s="91">
        <f>D224+D225</f>
        <v>0</v>
      </c>
      <c r="E223" s="91">
        <f>E224+E225</f>
        <v>0</v>
      </c>
      <c r="F223" s="91">
        <f>F225</f>
        <v>680</v>
      </c>
      <c r="G223" s="91">
        <f>G225</f>
        <v>0</v>
      </c>
      <c r="H223" s="91"/>
      <c r="I223" s="108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01">
        <f t="shared" si="40"/>
        <v>0</v>
      </c>
      <c r="AD223" s="215">
        <f t="shared" si="41"/>
        <v>680</v>
      </c>
      <c r="AE223" s="91"/>
      <c r="AF223" s="91">
        <f>G223</f>
        <v>0</v>
      </c>
      <c r="AG223" s="83">
        <f t="shared" si="42"/>
        <v>0</v>
      </c>
      <c r="AH223" s="204">
        <f t="shared" si="45"/>
        <v>0</v>
      </c>
      <c r="AI223" s="106"/>
      <c r="AJ223" s="79"/>
      <c r="AK223" s="79"/>
      <c r="AL223" s="79"/>
      <c r="AM223" s="79"/>
      <c r="AN223" s="202">
        <f t="shared" si="46"/>
        <v>0</v>
      </c>
    </row>
    <row r="224" spans="1:40" ht="15" customHeight="1" hidden="1" thickBot="1">
      <c r="A224" s="123" t="s">
        <v>491</v>
      </c>
      <c r="B224" s="113"/>
      <c r="C224" s="113" t="s">
        <v>216</v>
      </c>
      <c r="D224" s="91"/>
      <c r="E224" s="91"/>
      <c r="F224" s="91"/>
      <c r="G224" s="91"/>
      <c r="H224" s="91"/>
      <c r="I224" s="108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01">
        <f t="shared" si="40"/>
        <v>0</v>
      </c>
      <c r="AD224" s="215">
        <f t="shared" si="41"/>
        <v>0</v>
      </c>
      <c r="AE224" s="91"/>
      <c r="AF224" s="91"/>
      <c r="AG224" s="83">
        <f t="shared" si="42"/>
        <v>0</v>
      </c>
      <c r="AH224" s="204">
        <f t="shared" si="45"/>
        <v>0</v>
      </c>
      <c r="AI224" s="106"/>
      <c r="AJ224" s="79"/>
      <c r="AK224" s="79"/>
      <c r="AL224" s="79"/>
      <c r="AM224" s="79"/>
      <c r="AN224" s="202">
        <f t="shared" si="46"/>
        <v>0</v>
      </c>
    </row>
    <row r="225" spans="1:40" ht="15" customHeight="1" hidden="1" thickBot="1">
      <c r="A225" s="123" t="s">
        <v>513</v>
      </c>
      <c r="B225" s="113"/>
      <c r="C225" s="113" t="s">
        <v>217</v>
      </c>
      <c r="D225" s="91"/>
      <c r="E225" s="91"/>
      <c r="F225" s="91">
        <v>680</v>
      </c>
      <c r="G225" s="91"/>
      <c r="H225" s="91"/>
      <c r="I225" s="108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01">
        <f t="shared" si="40"/>
        <v>0</v>
      </c>
      <c r="AD225" s="215">
        <f t="shared" si="41"/>
        <v>680</v>
      </c>
      <c r="AE225" s="91"/>
      <c r="AF225" s="91">
        <f>G225</f>
        <v>0</v>
      </c>
      <c r="AG225" s="83">
        <f t="shared" si="42"/>
        <v>0</v>
      </c>
      <c r="AH225" s="204">
        <f t="shared" si="45"/>
        <v>0</v>
      </c>
      <c r="AI225" s="106"/>
      <c r="AJ225" s="79"/>
      <c r="AK225" s="79"/>
      <c r="AL225" s="79"/>
      <c r="AM225" s="79"/>
      <c r="AN225" s="202">
        <f t="shared" si="46"/>
        <v>0</v>
      </c>
    </row>
    <row r="226" spans="1:40" ht="15" customHeight="1" hidden="1" thickBot="1">
      <c r="A226" s="123" t="s">
        <v>448</v>
      </c>
      <c r="B226" s="113"/>
      <c r="C226" s="113" t="s">
        <v>218</v>
      </c>
      <c r="D226" s="91"/>
      <c r="E226" s="91"/>
      <c r="F226" s="91"/>
      <c r="G226" s="91"/>
      <c r="H226" s="91"/>
      <c r="I226" s="108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01">
        <f t="shared" si="40"/>
        <v>0</v>
      </c>
      <c r="AD226" s="215">
        <f t="shared" si="41"/>
        <v>0</v>
      </c>
      <c r="AE226" s="91"/>
      <c r="AF226" s="91">
        <f>G226</f>
        <v>0</v>
      </c>
      <c r="AG226" s="83">
        <f t="shared" si="42"/>
        <v>0</v>
      </c>
      <c r="AH226" s="204">
        <f t="shared" si="45"/>
        <v>0</v>
      </c>
      <c r="AI226" s="106"/>
      <c r="AJ226" s="79"/>
      <c r="AK226" s="79"/>
      <c r="AL226" s="79"/>
      <c r="AM226" s="79"/>
      <c r="AN226" s="202">
        <f t="shared" si="46"/>
        <v>0</v>
      </c>
    </row>
    <row r="227" spans="1:40" ht="15.75" customHeight="1" hidden="1" thickBot="1">
      <c r="A227" s="127" t="s">
        <v>495</v>
      </c>
      <c r="B227" s="113"/>
      <c r="C227" s="113" t="s">
        <v>219</v>
      </c>
      <c r="D227" s="91">
        <f>D228+D229</f>
        <v>0</v>
      </c>
      <c r="E227" s="91">
        <f>E228+E229</f>
        <v>0</v>
      </c>
      <c r="F227" s="91">
        <f>F228+F229</f>
        <v>30300</v>
      </c>
      <c r="G227" s="91">
        <f>G228+G229</f>
        <v>0</v>
      </c>
      <c r="H227" s="91"/>
      <c r="I227" s="108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01">
        <f t="shared" si="40"/>
        <v>0</v>
      </c>
      <c r="AD227" s="215">
        <f t="shared" si="41"/>
        <v>30300</v>
      </c>
      <c r="AE227" s="91"/>
      <c r="AF227" s="91">
        <f>G227</f>
        <v>0</v>
      </c>
      <c r="AG227" s="83">
        <f t="shared" si="42"/>
        <v>0</v>
      </c>
      <c r="AH227" s="204">
        <f t="shared" si="45"/>
        <v>0</v>
      </c>
      <c r="AI227" s="106"/>
      <c r="AJ227" s="79"/>
      <c r="AK227" s="79"/>
      <c r="AL227" s="79"/>
      <c r="AM227" s="79"/>
      <c r="AN227" s="202">
        <f t="shared" si="46"/>
        <v>0</v>
      </c>
    </row>
    <row r="228" spans="1:40" ht="14.25" customHeight="1" hidden="1" thickBot="1">
      <c r="A228" s="127" t="s">
        <v>496</v>
      </c>
      <c r="B228" s="113"/>
      <c r="C228" s="113" t="s">
        <v>220</v>
      </c>
      <c r="D228" s="91">
        <v>0</v>
      </c>
      <c r="E228" s="91">
        <v>0</v>
      </c>
      <c r="F228" s="91">
        <v>24700</v>
      </c>
      <c r="G228" s="91"/>
      <c r="H228" s="91"/>
      <c r="I228" s="108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01">
        <f t="shared" si="40"/>
        <v>0</v>
      </c>
      <c r="AD228" s="215">
        <f t="shared" si="41"/>
        <v>24700</v>
      </c>
      <c r="AE228" s="83"/>
      <c r="AF228" s="91">
        <f>G228</f>
        <v>0</v>
      </c>
      <c r="AG228" s="83">
        <f t="shared" si="42"/>
        <v>0</v>
      </c>
      <c r="AH228" s="204">
        <f t="shared" si="45"/>
        <v>0</v>
      </c>
      <c r="AI228" s="106"/>
      <c r="AJ228" s="79"/>
      <c r="AK228" s="79"/>
      <c r="AL228" s="79"/>
      <c r="AM228" s="79"/>
      <c r="AN228" s="202">
        <f t="shared" si="46"/>
        <v>0</v>
      </c>
    </row>
    <row r="229" spans="1:40" ht="14.25" customHeight="1" hidden="1" thickBot="1">
      <c r="A229" s="127" t="s">
        <v>497</v>
      </c>
      <c r="B229" s="113"/>
      <c r="C229" s="113" t="s">
        <v>221</v>
      </c>
      <c r="D229" s="91"/>
      <c r="E229" s="91"/>
      <c r="F229" s="91">
        <v>5600</v>
      </c>
      <c r="G229" s="91"/>
      <c r="H229" s="91"/>
      <c r="I229" s="108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01">
        <f t="shared" si="40"/>
        <v>0</v>
      </c>
      <c r="AD229" s="215">
        <f t="shared" si="41"/>
        <v>5600</v>
      </c>
      <c r="AE229" s="91"/>
      <c r="AF229" s="91">
        <f>G229</f>
        <v>0</v>
      </c>
      <c r="AG229" s="83">
        <f t="shared" si="42"/>
        <v>0</v>
      </c>
      <c r="AH229" s="204">
        <f t="shared" si="45"/>
        <v>0</v>
      </c>
      <c r="AI229" s="106"/>
      <c r="AJ229" s="79"/>
      <c r="AK229" s="79"/>
      <c r="AL229" s="79"/>
      <c r="AM229" s="79"/>
      <c r="AN229" s="202">
        <f t="shared" si="46"/>
        <v>0</v>
      </c>
    </row>
    <row r="230" spans="1:40" ht="18.75" customHeight="1" thickBot="1">
      <c r="A230" s="252" t="s">
        <v>850</v>
      </c>
      <c r="B230" s="116"/>
      <c r="C230" s="116" t="s">
        <v>844</v>
      </c>
      <c r="D230" s="83">
        <f>D232</f>
        <v>8100</v>
      </c>
      <c r="E230" s="83">
        <f>E232</f>
        <v>8100</v>
      </c>
      <c r="F230" s="83">
        <f>F232</f>
        <v>0</v>
      </c>
      <c r="G230" s="83">
        <f>G232</f>
        <v>0</v>
      </c>
      <c r="H230" s="83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01">
        <f t="shared" si="40"/>
        <v>0</v>
      </c>
      <c r="AD230" s="215">
        <f t="shared" si="41"/>
        <v>0</v>
      </c>
      <c r="AE230" s="91"/>
      <c r="AF230" s="91">
        <f aca="true" t="shared" si="47" ref="AF230:AF237">G230</f>
        <v>0</v>
      </c>
      <c r="AG230" s="83">
        <f t="shared" si="42"/>
        <v>8100</v>
      </c>
      <c r="AH230" s="204">
        <f t="shared" si="45"/>
        <v>8100</v>
      </c>
      <c r="AI230" s="106"/>
      <c r="AJ230" s="79"/>
      <c r="AK230" s="79"/>
      <c r="AL230" s="79"/>
      <c r="AM230" s="79"/>
      <c r="AN230" s="202">
        <f t="shared" si="46"/>
        <v>0</v>
      </c>
    </row>
    <row r="231" spans="1:40" ht="29.25" customHeight="1" thickBot="1">
      <c r="A231" s="123"/>
      <c r="B231" s="113"/>
      <c r="C231" s="113" t="s">
        <v>484</v>
      </c>
      <c r="D231" s="91"/>
      <c r="E231" s="91"/>
      <c r="F231" s="91"/>
      <c r="G231" s="91"/>
      <c r="H231" s="91"/>
      <c r="I231" s="108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01">
        <f t="shared" si="40"/>
        <v>0</v>
      </c>
      <c r="AD231" s="215">
        <f t="shared" si="41"/>
        <v>0</v>
      </c>
      <c r="AE231" s="91"/>
      <c r="AF231" s="91"/>
      <c r="AG231" s="83">
        <f t="shared" si="42"/>
        <v>0</v>
      </c>
      <c r="AH231" s="204">
        <f t="shared" si="45"/>
        <v>0</v>
      </c>
      <c r="AI231" s="106"/>
      <c r="AJ231" s="79"/>
      <c r="AK231" s="79"/>
      <c r="AL231" s="79"/>
      <c r="AM231" s="79"/>
      <c r="AN231" s="202">
        <f t="shared" si="46"/>
        <v>0</v>
      </c>
    </row>
    <row r="232" spans="1:40" ht="15" customHeight="1" thickBot="1">
      <c r="A232" s="123" t="s">
        <v>487</v>
      </c>
      <c r="B232" s="113"/>
      <c r="C232" s="113" t="s">
        <v>843</v>
      </c>
      <c r="D232" s="91">
        <f aca="true" t="shared" si="48" ref="D232:G233">D233</f>
        <v>8100</v>
      </c>
      <c r="E232" s="91">
        <f t="shared" si="48"/>
        <v>8100</v>
      </c>
      <c r="F232" s="91">
        <f t="shared" si="48"/>
        <v>0</v>
      </c>
      <c r="G232" s="91">
        <f t="shared" si="48"/>
        <v>0</v>
      </c>
      <c r="H232" s="91"/>
      <c r="I232" s="108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01">
        <f t="shared" si="40"/>
        <v>0</v>
      </c>
      <c r="AD232" s="215">
        <f t="shared" si="41"/>
        <v>0</v>
      </c>
      <c r="AE232" s="91"/>
      <c r="AF232" s="91">
        <f t="shared" si="47"/>
        <v>0</v>
      </c>
      <c r="AG232" s="83">
        <f t="shared" si="42"/>
        <v>8100</v>
      </c>
      <c r="AH232" s="204">
        <f aca="true" t="shared" si="49" ref="AH232:AH247">E232-AF232</f>
        <v>8100</v>
      </c>
      <c r="AI232" s="106"/>
      <c r="AJ232" s="79"/>
      <c r="AK232" s="79"/>
      <c r="AL232" s="79"/>
      <c r="AM232" s="79"/>
      <c r="AN232" s="202">
        <f t="shared" si="46"/>
        <v>0</v>
      </c>
    </row>
    <row r="233" spans="1:40" ht="21" customHeight="1" thickBot="1">
      <c r="A233" s="123" t="s">
        <v>490</v>
      </c>
      <c r="B233" s="113"/>
      <c r="C233" s="113" t="s">
        <v>842</v>
      </c>
      <c r="D233" s="91">
        <f t="shared" si="48"/>
        <v>8100</v>
      </c>
      <c r="E233" s="91">
        <f t="shared" si="48"/>
        <v>8100</v>
      </c>
      <c r="F233" s="91">
        <f t="shared" si="48"/>
        <v>0</v>
      </c>
      <c r="G233" s="91">
        <f t="shared" si="48"/>
        <v>0</v>
      </c>
      <c r="H233" s="91"/>
      <c r="I233" s="108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01">
        <f t="shared" si="40"/>
        <v>0</v>
      </c>
      <c r="AD233" s="215">
        <f t="shared" si="41"/>
        <v>0</v>
      </c>
      <c r="AE233" s="91"/>
      <c r="AF233" s="91">
        <f t="shared" si="47"/>
        <v>0</v>
      </c>
      <c r="AG233" s="83">
        <f t="shared" si="42"/>
        <v>8100</v>
      </c>
      <c r="AH233" s="204">
        <f t="shared" si="49"/>
        <v>8100</v>
      </c>
      <c r="AI233" s="106"/>
      <c r="AJ233" s="79"/>
      <c r="AK233" s="79"/>
      <c r="AL233" s="79"/>
      <c r="AM233" s="79"/>
      <c r="AN233" s="202">
        <f t="shared" si="46"/>
        <v>0</v>
      </c>
    </row>
    <row r="234" spans="1:40" s="78" customFormat="1" ht="15.75" customHeight="1" thickBot="1">
      <c r="A234" s="123" t="s">
        <v>513</v>
      </c>
      <c r="B234" s="118"/>
      <c r="C234" s="113" t="s">
        <v>841</v>
      </c>
      <c r="D234" s="104">
        <v>8100</v>
      </c>
      <c r="E234" s="104">
        <v>8100</v>
      </c>
      <c r="F234" s="104"/>
      <c r="G234" s="104"/>
      <c r="H234" s="104"/>
      <c r="I234" s="230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01">
        <f t="shared" si="40"/>
        <v>0</v>
      </c>
      <c r="AD234" s="215">
        <f t="shared" si="41"/>
        <v>0</v>
      </c>
      <c r="AE234" s="91"/>
      <c r="AF234" s="91">
        <f t="shared" si="47"/>
        <v>0</v>
      </c>
      <c r="AG234" s="83">
        <f t="shared" si="42"/>
        <v>8100</v>
      </c>
      <c r="AH234" s="204">
        <f t="shared" si="49"/>
        <v>8100</v>
      </c>
      <c r="AI234" s="106"/>
      <c r="AJ234" s="79"/>
      <c r="AK234" s="79"/>
      <c r="AL234" s="79"/>
      <c r="AM234" s="79"/>
      <c r="AN234" s="202">
        <f t="shared" si="46"/>
        <v>0</v>
      </c>
    </row>
    <row r="235" spans="1:40" ht="21.75" customHeight="1" thickBot="1">
      <c r="A235" s="252" t="s">
        <v>850</v>
      </c>
      <c r="B235" s="116"/>
      <c r="C235" s="116" t="s">
        <v>847</v>
      </c>
      <c r="D235" s="83">
        <f>D236</f>
        <v>91800</v>
      </c>
      <c r="E235" s="83">
        <f>E236</f>
        <v>91800</v>
      </c>
      <c r="F235" s="83">
        <v>0</v>
      </c>
      <c r="G235" s="83">
        <f>G236</f>
        <v>91800</v>
      </c>
      <c r="H235" s="83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01">
        <f t="shared" si="40"/>
        <v>0</v>
      </c>
      <c r="AD235" s="215">
        <f t="shared" si="41"/>
        <v>0</v>
      </c>
      <c r="AE235" s="83"/>
      <c r="AF235" s="83">
        <f t="shared" si="47"/>
        <v>91800</v>
      </c>
      <c r="AG235" s="83">
        <f t="shared" si="42"/>
        <v>0</v>
      </c>
      <c r="AH235" s="204">
        <f t="shared" si="49"/>
        <v>0</v>
      </c>
      <c r="AI235" s="106"/>
      <c r="AJ235" s="79"/>
      <c r="AK235" s="79"/>
      <c r="AL235" s="79"/>
      <c r="AM235" s="79"/>
      <c r="AN235" s="202">
        <f t="shared" si="46"/>
        <v>0</v>
      </c>
    </row>
    <row r="236" spans="1:40" ht="21.75" customHeight="1" thickBot="1">
      <c r="A236" s="127" t="s">
        <v>487</v>
      </c>
      <c r="B236" s="113"/>
      <c r="C236" s="113" t="s">
        <v>848</v>
      </c>
      <c r="D236" s="91">
        <f>D237</f>
        <v>91800</v>
      </c>
      <c r="E236" s="91">
        <f>E237</f>
        <v>91800</v>
      </c>
      <c r="F236" s="91"/>
      <c r="G236" s="91">
        <f>G237</f>
        <v>91800</v>
      </c>
      <c r="H236" s="91"/>
      <c r="I236" s="108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01"/>
      <c r="AD236" s="215"/>
      <c r="AE236" s="91"/>
      <c r="AF236" s="91">
        <f t="shared" si="47"/>
        <v>91800</v>
      </c>
      <c r="AG236" s="83">
        <f aca="true" t="shared" si="50" ref="AG236:AG242">D236-AF236</f>
        <v>0</v>
      </c>
      <c r="AH236" s="204">
        <f aca="true" t="shared" si="51" ref="AH236:AH242">E236-AF236</f>
        <v>0</v>
      </c>
      <c r="AI236" s="106"/>
      <c r="AJ236" s="79"/>
      <c r="AK236" s="79"/>
      <c r="AL236" s="79"/>
      <c r="AM236" s="79"/>
      <c r="AN236" s="202"/>
    </row>
    <row r="237" spans="1:40" ht="21.75" customHeight="1" thickBot="1">
      <c r="A237" s="127" t="s">
        <v>513</v>
      </c>
      <c r="B237" s="113"/>
      <c r="C237" s="113" t="s">
        <v>849</v>
      </c>
      <c r="D237" s="91">
        <v>91800</v>
      </c>
      <c r="E237" s="91">
        <v>91800</v>
      </c>
      <c r="F237" s="91"/>
      <c r="G237" s="91">
        <v>91800</v>
      </c>
      <c r="H237" s="91"/>
      <c r="I237" s="108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01"/>
      <c r="AD237" s="215"/>
      <c r="AE237" s="91"/>
      <c r="AF237" s="91">
        <f t="shared" si="47"/>
        <v>91800</v>
      </c>
      <c r="AG237" s="83">
        <f t="shared" si="50"/>
        <v>0</v>
      </c>
      <c r="AH237" s="204">
        <f t="shared" si="51"/>
        <v>0</v>
      </c>
      <c r="AI237" s="106"/>
      <c r="AJ237" s="79"/>
      <c r="AK237" s="79"/>
      <c r="AL237" s="79"/>
      <c r="AM237" s="79"/>
      <c r="AN237" s="202"/>
    </row>
    <row r="238" spans="1:40" ht="21.75" customHeight="1" thickBot="1">
      <c r="A238" s="252"/>
      <c r="B238" s="116"/>
      <c r="C238" s="116" t="s">
        <v>944</v>
      </c>
      <c r="D238" s="83">
        <f>D239+D241</f>
        <v>303319.67000000004</v>
      </c>
      <c r="E238" s="83">
        <f>E239+E241</f>
        <v>303319.67000000004</v>
      </c>
      <c r="F238" s="83">
        <v>0</v>
      </c>
      <c r="G238" s="83">
        <f>G239+G241</f>
        <v>196715.24</v>
      </c>
      <c r="H238" s="83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01">
        <f>SUM(J238:AB238)</f>
        <v>0</v>
      </c>
      <c r="AD238" s="215">
        <f>F238+AC238</f>
        <v>0</v>
      </c>
      <c r="AE238" s="83"/>
      <c r="AF238" s="83">
        <f>G238</f>
        <v>196715.24</v>
      </c>
      <c r="AG238" s="83">
        <f t="shared" si="50"/>
        <v>106604.43000000005</v>
      </c>
      <c r="AH238" s="204">
        <f t="shared" si="51"/>
        <v>106604.43000000005</v>
      </c>
      <c r="AI238" s="106"/>
      <c r="AJ238" s="79"/>
      <c r="AK238" s="79"/>
      <c r="AL238" s="79"/>
      <c r="AM238" s="79"/>
      <c r="AN238" s="202">
        <f>AI238+AJ238+AK238+AL238+AM238</f>
        <v>0</v>
      </c>
    </row>
    <row r="239" spans="1:40" ht="21.75" customHeight="1" thickBot="1">
      <c r="A239" s="127" t="s">
        <v>487</v>
      </c>
      <c r="B239" s="113"/>
      <c r="C239" s="113" t="s">
        <v>945</v>
      </c>
      <c r="D239" s="91">
        <f>D240</f>
        <v>203319.67</v>
      </c>
      <c r="E239" s="91">
        <f>E240</f>
        <v>203319.67</v>
      </c>
      <c r="F239" s="91"/>
      <c r="G239" s="91">
        <f>G240</f>
        <v>97315.23</v>
      </c>
      <c r="H239" s="91"/>
      <c r="I239" s="108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01"/>
      <c r="AD239" s="215"/>
      <c r="AE239" s="91"/>
      <c r="AF239" s="91">
        <f>G239</f>
        <v>97315.23</v>
      </c>
      <c r="AG239" s="83">
        <f t="shared" si="50"/>
        <v>106004.44000000002</v>
      </c>
      <c r="AH239" s="204">
        <f t="shared" si="51"/>
        <v>106004.44000000002</v>
      </c>
      <c r="AI239" s="106"/>
      <c r="AJ239" s="79"/>
      <c r="AK239" s="79"/>
      <c r="AL239" s="79"/>
      <c r="AM239" s="79"/>
      <c r="AN239" s="202"/>
    </row>
    <row r="240" spans="1:40" ht="21.75" customHeight="1" thickBot="1">
      <c r="A240" s="123" t="s">
        <v>493</v>
      </c>
      <c r="B240" s="113"/>
      <c r="C240" s="113" t="s">
        <v>947</v>
      </c>
      <c r="D240" s="91">
        <v>203319.67</v>
      </c>
      <c r="E240" s="91">
        <v>203319.67</v>
      </c>
      <c r="F240" s="91"/>
      <c r="G240" s="91">
        <v>97315.23</v>
      </c>
      <c r="H240" s="91"/>
      <c r="I240" s="108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01"/>
      <c r="AD240" s="215"/>
      <c r="AE240" s="91"/>
      <c r="AF240" s="91">
        <f>G240</f>
        <v>97315.23</v>
      </c>
      <c r="AG240" s="83">
        <f t="shared" si="50"/>
        <v>106004.44000000002</v>
      </c>
      <c r="AH240" s="204">
        <f t="shared" si="51"/>
        <v>106004.44000000002</v>
      </c>
      <c r="AI240" s="106"/>
      <c r="AJ240" s="79"/>
      <c r="AK240" s="79"/>
      <c r="AL240" s="79"/>
      <c r="AM240" s="79"/>
      <c r="AN240" s="202"/>
    </row>
    <row r="241" spans="1:40" ht="21.75" customHeight="1" thickBot="1">
      <c r="A241" s="127" t="s">
        <v>495</v>
      </c>
      <c r="B241" s="113"/>
      <c r="C241" s="113" t="s">
        <v>946</v>
      </c>
      <c r="D241" s="91">
        <f>D242</f>
        <v>100000</v>
      </c>
      <c r="E241" s="91">
        <f>E242</f>
        <v>100000</v>
      </c>
      <c r="F241" s="91"/>
      <c r="G241" s="91">
        <f>G242</f>
        <v>99400.01</v>
      </c>
      <c r="H241" s="91"/>
      <c r="I241" s="108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01"/>
      <c r="AD241" s="215"/>
      <c r="AE241" s="91"/>
      <c r="AF241" s="91">
        <f>G241</f>
        <v>99400.01</v>
      </c>
      <c r="AG241" s="83">
        <f t="shared" si="50"/>
        <v>599.9900000000052</v>
      </c>
      <c r="AH241" s="204">
        <f t="shared" si="51"/>
        <v>599.9900000000052</v>
      </c>
      <c r="AI241" s="106"/>
      <c r="AJ241" s="79"/>
      <c r="AK241" s="79"/>
      <c r="AL241" s="79"/>
      <c r="AM241" s="79"/>
      <c r="AN241" s="202"/>
    </row>
    <row r="242" spans="1:40" ht="21.75" customHeight="1" thickBot="1">
      <c r="A242" s="127" t="s">
        <v>497</v>
      </c>
      <c r="B242" s="113"/>
      <c r="C242" s="113" t="s">
        <v>948</v>
      </c>
      <c r="D242" s="91">
        <v>100000</v>
      </c>
      <c r="E242" s="91">
        <v>100000</v>
      </c>
      <c r="F242" s="91"/>
      <c r="G242" s="91">
        <v>99400.01</v>
      </c>
      <c r="H242" s="91"/>
      <c r="I242" s="108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01"/>
      <c r="AD242" s="215"/>
      <c r="AE242" s="91"/>
      <c r="AF242" s="91">
        <f>G242</f>
        <v>99400.01</v>
      </c>
      <c r="AG242" s="83">
        <f t="shared" si="50"/>
        <v>599.9900000000052</v>
      </c>
      <c r="AH242" s="204">
        <f t="shared" si="51"/>
        <v>599.9900000000052</v>
      </c>
      <c r="AI242" s="106"/>
      <c r="AJ242" s="79"/>
      <c r="AK242" s="79"/>
      <c r="AL242" s="79"/>
      <c r="AM242" s="79"/>
      <c r="AN242" s="202"/>
    </row>
    <row r="243" spans="1:40" ht="21.75" customHeight="1" thickBot="1">
      <c r="A243" s="120" t="s">
        <v>519</v>
      </c>
      <c r="B243" s="111"/>
      <c r="C243" s="180" t="s">
        <v>35</v>
      </c>
      <c r="D243" s="86">
        <f>D244+D253+D256</f>
        <v>5775513.34</v>
      </c>
      <c r="E243" s="86">
        <f>E244+E253+E256</f>
        <v>5775513.34</v>
      </c>
      <c r="F243" s="86">
        <f>F244+F253+F256</f>
        <v>6783060</v>
      </c>
      <c r="G243" s="86">
        <f>G244+G253+G256</f>
        <v>5498237.76</v>
      </c>
      <c r="H243" s="86"/>
      <c r="I243" s="229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01">
        <f t="shared" si="40"/>
        <v>0</v>
      </c>
      <c r="AD243" s="215">
        <f t="shared" si="41"/>
        <v>6783060</v>
      </c>
      <c r="AE243" s="98"/>
      <c r="AF243" s="86">
        <f aca="true" t="shared" si="52" ref="AF243:AF252">G243</f>
        <v>5498237.76</v>
      </c>
      <c r="AG243" s="210">
        <f t="shared" si="42"/>
        <v>277275.5800000001</v>
      </c>
      <c r="AH243" s="203">
        <f t="shared" si="49"/>
        <v>277275.5800000001</v>
      </c>
      <c r="AI243" s="190"/>
      <c r="AJ243" s="86"/>
      <c r="AK243" s="86"/>
      <c r="AL243" s="86"/>
      <c r="AM243" s="86"/>
      <c r="AN243" s="202">
        <f t="shared" si="46"/>
        <v>0</v>
      </c>
    </row>
    <row r="244" spans="1:40" ht="15" customHeight="1" thickBot="1">
      <c r="A244" s="121" t="s">
        <v>487</v>
      </c>
      <c r="B244" s="111"/>
      <c r="C244" s="111" t="s">
        <v>517</v>
      </c>
      <c r="D244" s="98">
        <f>D245+D250+D252</f>
        <v>1244222.9</v>
      </c>
      <c r="E244" s="98">
        <f>E245+E250+E252</f>
        <v>1244222.9</v>
      </c>
      <c r="F244" s="98">
        <f>F245+F250+F252</f>
        <v>5880027.02</v>
      </c>
      <c r="G244" s="98">
        <f>G245+G250+G252</f>
        <v>996755.1199999999</v>
      </c>
      <c r="H244" s="98"/>
      <c r="I244" s="221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01">
        <f t="shared" si="40"/>
        <v>0</v>
      </c>
      <c r="AD244" s="215">
        <f t="shared" si="41"/>
        <v>5880027.02</v>
      </c>
      <c r="AE244" s="98"/>
      <c r="AF244" s="98">
        <f t="shared" si="52"/>
        <v>996755.1199999999</v>
      </c>
      <c r="AG244" s="210">
        <f t="shared" si="42"/>
        <v>247467.78000000003</v>
      </c>
      <c r="AH244" s="203">
        <f t="shared" si="49"/>
        <v>247467.78000000003</v>
      </c>
      <c r="AI244" s="190"/>
      <c r="AJ244" s="86"/>
      <c r="AK244" s="86"/>
      <c r="AL244" s="86"/>
      <c r="AM244" s="86"/>
      <c r="AN244" s="202">
        <f t="shared" si="46"/>
        <v>0</v>
      </c>
    </row>
    <row r="245" spans="1:40" ht="15" customHeight="1" thickBot="1">
      <c r="A245" s="121" t="s">
        <v>490</v>
      </c>
      <c r="B245" s="111"/>
      <c r="C245" s="111" t="s">
        <v>518</v>
      </c>
      <c r="D245" s="98">
        <f>D248+D249+D247+D246</f>
        <v>869020.9</v>
      </c>
      <c r="E245" s="98">
        <f>E248+E249+E247+E246</f>
        <v>869020.9</v>
      </c>
      <c r="F245" s="98">
        <f>F248+F249+F247+F246</f>
        <v>3729957.0199999996</v>
      </c>
      <c r="G245" s="98">
        <f>G248+G249+G247+G246</f>
        <v>783042.6499999999</v>
      </c>
      <c r="H245" s="98"/>
      <c r="I245" s="221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01">
        <f t="shared" si="40"/>
        <v>0</v>
      </c>
      <c r="AD245" s="215">
        <f t="shared" si="41"/>
        <v>3729957.0199999996</v>
      </c>
      <c r="AE245" s="98"/>
      <c r="AF245" s="98">
        <f t="shared" si="52"/>
        <v>783042.6499999999</v>
      </c>
      <c r="AG245" s="210">
        <f t="shared" si="42"/>
        <v>85978.25000000012</v>
      </c>
      <c r="AH245" s="203">
        <f t="shared" si="49"/>
        <v>85978.25000000012</v>
      </c>
      <c r="AI245" s="190"/>
      <c r="AJ245" s="86"/>
      <c r="AK245" s="86"/>
      <c r="AL245" s="86"/>
      <c r="AM245" s="86"/>
      <c r="AN245" s="202">
        <f t="shared" si="46"/>
        <v>0</v>
      </c>
    </row>
    <row r="246" spans="1:40" ht="15" customHeight="1" thickBot="1">
      <c r="A246" s="121" t="s">
        <v>491</v>
      </c>
      <c r="B246" s="111"/>
      <c r="C246" s="111" t="s">
        <v>780</v>
      </c>
      <c r="D246" s="98">
        <f aca="true" t="shared" si="53" ref="D246:G247">D316</f>
        <v>0</v>
      </c>
      <c r="E246" s="98">
        <f>E316</f>
        <v>0</v>
      </c>
      <c r="F246" s="98">
        <f t="shared" si="53"/>
        <v>35675</v>
      </c>
      <c r="G246" s="98">
        <f t="shared" si="53"/>
        <v>0</v>
      </c>
      <c r="H246" s="98"/>
      <c r="I246" s="221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01">
        <f t="shared" si="40"/>
        <v>0</v>
      </c>
      <c r="AD246" s="215">
        <f t="shared" si="41"/>
        <v>35675</v>
      </c>
      <c r="AE246" s="98"/>
      <c r="AF246" s="98">
        <f t="shared" si="52"/>
        <v>0</v>
      </c>
      <c r="AG246" s="210">
        <f t="shared" si="42"/>
        <v>0</v>
      </c>
      <c r="AH246" s="203">
        <f t="shared" si="49"/>
        <v>0</v>
      </c>
      <c r="AI246" s="190"/>
      <c r="AJ246" s="86"/>
      <c r="AK246" s="86"/>
      <c r="AL246" s="86"/>
      <c r="AM246" s="86"/>
      <c r="AN246" s="202"/>
    </row>
    <row r="247" spans="1:40" ht="15" customHeight="1" thickBot="1">
      <c r="A247" s="121" t="s">
        <v>492</v>
      </c>
      <c r="B247" s="111"/>
      <c r="C247" s="111" t="s">
        <v>336</v>
      </c>
      <c r="D247" s="98">
        <f t="shared" si="53"/>
        <v>100000</v>
      </c>
      <c r="E247" s="98">
        <f>E317</f>
        <v>100000</v>
      </c>
      <c r="F247" s="98">
        <f t="shared" si="53"/>
        <v>399542.22</v>
      </c>
      <c r="G247" s="98">
        <f t="shared" si="53"/>
        <v>59863.94</v>
      </c>
      <c r="H247" s="98"/>
      <c r="I247" s="221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01">
        <f t="shared" si="40"/>
        <v>0</v>
      </c>
      <c r="AD247" s="215">
        <f t="shared" si="41"/>
        <v>399542.22</v>
      </c>
      <c r="AE247" s="98"/>
      <c r="AF247" s="98">
        <f t="shared" si="52"/>
        <v>59863.94</v>
      </c>
      <c r="AG247" s="210">
        <f t="shared" si="42"/>
        <v>40136.06</v>
      </c>
      <c r="AH247" s="203">
        <f t="shared" si="49"/>
        <v>40136.06</v>
      </c>
      <c r="AI247" s="190"/>
      <c r="AJ247" s="86"/>
      <c r="AK247" s="86"/>
      <c r="AL247" s="86"/>
      <c r="AM247" s="86"/>
      <c r="AN247" s="202">
        <f t="shared" si="46"/>
        <v>0</v>
      </c>
    </row>
    <row r="248" spans="1:40" ht="15" customHeight="1" thickBot="1">
      <c r="A248" s="121" t="s">
        <v>493</v>
      </c>
      <c r="B248" s="111"/>
      <c r="C248" s="111" t="s">
        <v>521</v>
      </c>
      <c r="D248" s="98">
        <f>D262+D318</f>
        <v>294833.44</v>
      </c>
      <c r="E248" s="98">
        <f>E262+E318</f>
        <v>294833.44</v>
      </c>
      <c r="F248" s="98">
        <f>F262+F318</f>
        <v>689714</v>
      </c>
      <c r="G248" s="98">
        <f>G262+G318</f>
        <v>293896.36</v>
      </c>
      <c r="H248" s="98"/>
      <c r="I248" s="221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01">
        <f t="shared" si="40"/>
        <v>0</v>
      </c>
      <c r="AD248" s="215">
        <f t="shared" si="41"/>
        <v>689714</v>
      </c>
      <c r="AE248" s="98"/>
      <c r="AF248" s="98">
        <f t="shared" si="52"/>
        <v>293896.36</v>
      </c>
      <c r="AG248" s="210">
        <f aca="true" t="shared" si="54" ref="AG248:AG279">D248-AF248</f>
        <v>937.0800000000163</v>
      </c>
      <c r="AH248" s="203">
        <f aca="true" t="shared" si="55" ref="AH248:AH272">E248-AF248</f>
        <v>937.0800000000163</v>
      </c>
      <c r="AI248" s="190"/>
      <c r="AJ248" s="86"/>
      <c r="AK248" s="86"/>
      <c r="AL248" s="86"/>
      <c r="AM248" s="86"/>
      <c r="AN248" s="202">
        <f t="shared" si="46"/>
        <v>0</v>
      </c>
    </row>
    <row r="249" spans="1:40" ht="15" customHeight="1" thickBot="1">
      <c r="A249" s="121" t="s">
        <v>513</v>
      </c>
      <c r="B249" s="111"/>
      <c r="C249" s="111" t="s">
        <v>567</v>
      </c>
      <c r="D249" s="98">
        <f>D320+D263+D283</f>
        <v>474187.46</v>
      </c>
      <c r="E249" s="98">
        <f>E320+E263+E283</f>
        <v>474187.46</v>
      </c>
      <c r="F249" s="98">
        <f>F320+F263+F283</f>
        <v>2605025.8</v>
      </c>
      <c r="G249" s="98">
        <f>G320+G263+G283</f>
        <v>429282.35000000003</v>
      </c>
      <c r="H249" s="98"/>
      <c r="I249" s="221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01">
        <f t="shared" si="40"/>
        <v>0</v>
      </c>
      <c r="AD249" s="215">
        <f t="shared" si="41"/>
        <v>2605025.8</v>
      </c>
      <c r="AE249" s="98"/>
      <c r="AF249" s="98">
        <f t="shared" si="52"/>
        <v>429282.35000000003</v>
      </c>
      <c r="AG249" s="210">
        <f t="shared" si="54"/>
        <v>44905.109999999986</v>
      </c>
      <c r="AH249" s="203">
        <f t="shared" si="55"/>
        <v>44905.109999999986</v>
      </c>
      <c r="AI249" s="190"/>
      <c r="AJ249" s="86"/>
      <c r="AK249" s="86"/>
      <c r="AL249" s="86"/>
      <c r="AM249" s="86"/>
      <c r="AN249" s="202">
        <f t="shared" si="46"/>
        <v>0</v>
      </c>
    </row>
    <row r="250" spans="1:40" ht="24" customHeight="1" hidden="1" thickBot="1">
      <c r="A250" s="121" t="s">
        <v>613</v>
      </c>
      <c r="B250" s="111"/>
      <c r="C250" s="111" t="s">
        <v>523</v>
      </c>
      <c r="D250" s="98">
        <f>D251</f>
        <v>0</v>
      </c>
      <c r="E250" s="98">
        <f>E251</f>
        <v>0</v>
      </c>
      <c r="F250" s="98">
        <f>F251</f>
        <v>2150070</v>
      </c>
      <c r="G250" s="98">
        <f>G251</f>
        <v>0</v>
      </c>
      <c r="H250" s="98"/>
      <c r="I250" s="221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01">
        <f t="shared" si="40"/>
        <v>0</v>
      </c>
      <c r="AD250" s="215">
        <f t="shared" si="41"/>
        <v>2150070</v>
      </c>
      <c r="AE250" s="98"/>
      <c r="AF250" s="98">
        <f t="shared" si="52"/>
        <v>0</v>
      </c>
      <c r="AG250" s="210">
        <f t="shared" si="54"/>
        <v>0</v>
      </c>
      <c r="AH250" s="203">
        <f t="shared" si="55"/>
        <v>0</v>
      </c>
      <c r="AI250" s="190"/>
      <c r="AJ250" s="86"/>
      <c r="AK250" s="86"/>
      <c r="AL250" s="86"/>
      <c r="AM250" s="86"/>
      <c r="AN250" s="202">
        <f t="shared" si="46"/>
        <v>0</v>
      </c>
    </row>
    <row r="251" spans="1:40" ht="24.75" customHeight="1" hidden="1" thickBot="1">
      <c r="A251" s="121" t="s">
        <v>614</v>
      </c>
      <c r="B251" s="111"/>
      <c r="C251" s="111" t="s">
        <v>524</v>
      </c>
      <c r="D251" s="98">
        <f>D285</f>
        <v>0</v>
      </c>
      <c r="E251" s="98">
        <f>E285</f>
        <v>0</v>
      </c>
      <c r="F251" s="98">
        <f>F285</f>
        <v>2150070</v>
      </c>
      <c r="G251" s="98">
        <f>G285</f>
        <v>0</v>
      </c>
      <c r="H251" s="98"/>
      <c r="I251" s="221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01">
        <f t="shared" si="40"/>
        <v>0</v>
      </c>
      <c r="AD251" s="215">
        <f t="shared" si="41"/>
        <v>2150070</v>
      </c>
      <c r="AE251" s="98"/>
      <c r="AF251" s="98">
        <f t="shared" si="52"/>
        <v>0</v>
      </c>
      <c r="AG251" s="210">
        <f t="shared" si="54"/>
        <v>0</v>
      </c>
      <c r="AH251" s="203">
        <f t="shared" si="55"/>
        <v>0</v>
      </c>
      <c r="AI251" s="190"/>
      <c r="AJ251" s="86"/>
      <c r="AK251" s="86"/>
      <c r="AL251" s="86"/>
      <c r="AM251" s="86"/>
      <c r="AN251" s="202">
        <f t="shared" si="46"/>
        <v>0</v>
      </c>
    </row>
    <row r="252" spans="1:40" ht="14.25" customHeight="1" thickBot="1">
      <c r="A252" s="121" t="s">
        <v>448</v>
      </c>
      <c r="B252" s="111"/>
      <c r="C252" s="111" t="s">
        <v>231</v>
      </c>
      <c r="D252" s="98">
        <f>D321+D271</f>
        <v>375202</v>
      </c>
      <c r="E252" s="98">
        <f>E321+E271</f>
        <v>375202</v>
      </c>
      <c r="F252" s="98">
        <f>F321</f>
        <v>0</v>
      </c>
      <c r="G252" s="98">
        <f>G321+G271</f>
        <v>213712.47</v>
      </c>
      <c r="H252" s="98"/>
      <c r="I252" s="221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01">
        <f t="shared" si="40"/>
        <v>0</v>
      </c>
      <c r="AD252" s="215">
        <f t="shared" si="41"/>
        <v>0</v>
      </c>
      <c r="AE252" s="98"/>
      <c r="AF252" s="98">
        <f t="shared" si="52"/>
        <v>213712.47</v>
      </c>
      <c r="AG252" s="210">
        <f t="shared" si="54"/>
        <v>161489.53</v>
      </c>
      <c r="AH252" s="203">
        <f t="shared" si="55"/>
        <v>161489.53</v>
      </c>
      <c r="AI252" s="190"/>
      <c r="AJ252" s="86"/>
      <c r="AK252" s="86"/>
      <c r="AL252" s="86"/>
      <c r="AM252" s="86"/>
      <c r="AN252" s="202">
        <f t="shared" si="46"/>
        <v>0</v>
      </c>
    </row>
    <row r="253" spans="1:40" ht="16.5" customHeight="1" thickBot="1">
      <c r="A253" s="121" t="s">
        <v>495</v>
      </c>
      <c r="B253" s="111"/>
      <c r="C253" s="111" t="s">
        <v>568</v>
      </c>
      <c r="D253" s="98">
        <f>D254+D255</f>
        <v>333290.44</v>
      </c>
      <c r="E253" s="98">
        <f>E254+E255</f>
        <v>333290.44</v>
      </c>
      <c r="F253" s="98">
        <f>F254+F255</f>
        <v>540632.98</v>
      </c>
      <c r="G253" s="98">
        <f>G254+G255</f>
        <v>303482.64</v>
      </c>
      <c r="H253" s="98"/>
      <c r="I253" s="221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01">
        <f t="shared" si="40"/>
        <v>0</v>
      </c>
      <c r="AD253" s="215">
        <f t="shared" si="41"/>
        <v>540632.98</v>
      </c>
      <c r="AE253" s="98"/>
      <c r="AF253" s="98">
        <f aca="true" t="shared" si="56" ref="AF253:AF258">G253</f>
        <v>303482.64</v>
      </c>
      <c r="AG253" s="210">
        <f t="shared" si="54"/>
        <v>29807.79999999999</v>
      </c>
      <c r="AH253" s="203">
        <f t="shared" si="55"/>
        <v>29807.79999999999</v>
      </c>
      <c r="AI253" s="190"/>
      <c r="AJ253" s="86"/>
      <c r="AK253" s="86"/>
      <c r="AL253" s="86"/>
      <c r="AM253" s="86"/>
      <c r="AN253" s="202">
        <f t="shared" si="46"/>
        <v>0</v>
      </c>
    </row>
    <row r="254" spans="1:40" ht="15" customHeight="1" thickBot="1">
      <c r="A254" s="121" t="s">
        <v>616</v>
      </c>
      <c r="B254" s="111"/>
      <c r="C254" s="111" t="s">
        <v>569</v>
      </c>
      <c r="D254" s="98">
        <f>D323+D287</f>
        <v>54720</v>
      </c>
      <c r="E254" s="98">
        <f>E323+E287</f>
        <v>54720</v>
      </c>
      <c r="F254" s="98">
        <f>F323+F287+F266</f>
        <v>246684</v>
      </c>
      <c r="G254" s="98">
        <f>G323+G287</f>
        <v>54720</v>
      </c>
      <c r="H254" s="98"/>
      <c r="I254" s="221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01">
        <f t="shared" si="40"/>
        <v>0</v>
      </c>
      <c r="AD254" s="215">
        <f t="shared" si="41"/>
        <v>246684</v>
      </c>
      <c r="AE254" s="98"/>
      <c r="AF254" s="98">
        <f t="shared" si="56"/>
        <v>54720</v>
      </c>
      <c r="AG254" s="210">
        <f t="shared" si="54"/>
        <v>0</v>
      </c>
      <c r="AH254" s="203">
        <f t="shared" si="55"/>
        <v>0</v>
      </c>
      <c r="AI254" s="190"/>
      <c r="AJ254" s="86"/>
      <c r="AK254" s="86"/>
      <c r="AL254" s="86"/>
      <c r="AM254" s="86"/>
      <c r="AN254" s="202">
        <f t="shared" si="46"/>
        <v>0</v>
      </c>
    </row>
    <row r="255" spans="1:40" ht="15" customHeight="1" thickBot="1">
      <c r="A255" s="121" t="s">
        <v>617</v>
      </c>
      <c r="B255" s="111"/>
      <c r="C255" s="111" t="s">
        <v>570</v>
      </c>
      <c r="D255" s="98">
        <f>D324+D266</f>
        <v>278570.44</v>
      </c>
      <c r="E255" s="98">
        <f>E324+E266</f>
        <v>278570.44</v>
      </c>
      <c r="F255" s="98">
        <f>F324+F288</f>
        <v>293948.98</v>
      </c>
      <c r="G255" s="98">
        <f>G324+G266</f>
        <v>248762.64</v>
      </c>
      <c r="H255" s="98"/>
      <c r="I255" s="221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01">
        <f t="shared" si="40"/>
        <v>0</v>
      </c>
      <c r="AD255" s="215">
        <f t="shared" si="41"/>
        <v>293948.98</v>
      </c>
      <c r="AE255" s="98"/>
      <c r="AF255" s="98">
        <f t="shared" si="56"/>
        <v>248762.64</v>
      </c>
      <c r="AG255" s="210">
        <f t="shared" si="54"/>
        <v>29807.79999999999</v>
      </c>
      <c r="AH255" s="203">
        <f t="shared" si="55"/>
        <v>29807.79999999999</v>
      </c>
      <c r="AI255" s="190"/>
      <c r="AJ255" s="86"/>
      <c r="AK255" s="86"/>
      <c r="AL255" s="86"/>
      <c r="AM255" s="86"/>
      <c r="AN255" s="202">
        <f t="shared" si="46"/>
        <v>0</v>
      </c>
    </row>
    <row r="256" spans="1:40" ht="16.5" customHeight="1" thickBot="1">
      <c r="A256" s="121" t="s">
        <v>71</v>
      </c>
      <c r="B256" s="111"/>
      <c r="C256" s="111" t="s">
        <v>44</v>
      </c>
      <c r="D256" s="98">
        <f>D257</f>
        <v>4198000</v>
      </c>
      <c r="E256" s="98">
        <f>E257</f>
        <v>4198000</v>
      </c>
      <c r="F256" s="98">
        <f>F257</f>
        <v>362400</v>
      </c>
      <c r="G256" s="98">
        <f>G257</f>
        <v>4198000</v>
      </c>
      <c r="H256" s="98"/>
      <c r="I256" s="221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01">
        <f t="shared" si="40"/>
        <v>0</v>
      </c>
      <c r="AD256" s="215">
        <f t="shared" si="41"/>
        <v>362400</v>
      </c>
      <c r="AE256" s="98"/>
      <c r="AF256" s="98">
        <f t="shared" si="56"/>
        <v>4198000</v>
      </c>
      <c r="AG256" s="210">
        <f t="shared" si="54"/>
        <v>0</v>
      </c>
      <c r="AH256" s="203">
        <f t="shared" si="55"/>
        <v>0</v>
      </c>
      <c r="AI256" s="190"/>
      <c r="AJ256" s="86"/>
      <c r="AK256" s="86"/>
      <c r="AL256" s="86"/>
      <c r="AM256" s="86"/>
      <c r="AN256" s="202">
        <f t="shared" si="46"/>
        <v>0</v>
      </c>
    </row>
    <row r="257" spans="1:40" ht="24.75" customHeight="1" thickBot="1">
      <c r="A257" s="121" t="s">
        <v>72</v>
      </c>
      <c r="B257" s="111"/>
      <c r="C257" s="111" t="s">
        <v>45</v>
      </c>
      <c r="D257" s="98">
        <f>D312</f>
        <v>4198000</v>
      </c>
      <c r="E257" s="98">
        <f>E312</f>
        <v>4198000</v>
      </c>
      <c r="F257" s="98">
        <f>F312</f>
        <v>362400</v>
      </c>
      <c r="G257" s="98">
        <f>G312</f>
        <v>4198000</v>
      </c>
      <c r="H257" s="98"/>
      <c r="I257" s="221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01">
        <f t="shared" si="40"/>
        <v>0</v>
      </c>
      <c r="AD257" s="215">
        <f t="shared" si="41"/>
        <v>362400</v>
      </c>
      <c r="AE257" s="98"/>
      <c r="AF257" s="98">
        <f t="shared" si="56"/>
        <v>4198000</v>
      </c>
      <c r="AG257" s="210">
        <f t="shared" si="54"/>
        <v>0</v>
      </c>
      <c r="AH257" s="203">
        <f t="shared" si="55"/>
        <v>0</v>
      </c>
      <c r="AI257" s="190"/>
      <c r="AJ257" s="86"/>
      <c r="AK257" s="86"/>
      <c r="AL257" s="86"/>
      <c r="AM257" s="86"/>
      <c r="AN257" s="202">
        <f t="shared" si="46"/>
        <v>0</v>
      </c>
    </row>
    <row r="258" spans="1:40" ht="25.5" customHeight="1" thickBot="1">
      <c r="A258" s="125" t="s">
        <v>520</v>
      </c>
      <c r="B258" s="119"/>
      <c r="C258" s="119" t="s">
        <v>268</v>
      </c>
      <c r="D258" s="85">
        <f>D260+D265</f>
        <v>571170.01</v>
      </c>
      <c r="E258" s="85">
        <f>E260+E265</f>
        <v>571170.01</v>
      </c>
      <c r="F258" s="85">
        <f>F260+F265</f>
        <v>0</v>
      </c>
      <c r="G258" s="85">
        <f>G260+G265</f>
        <v>409680.48</v>
      </c>
      <c r="H258" s="85"/>
      <c r="I258" s="228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01">
        <f t="shared" si="40"/>
        <v>0</v>
      </c>
      <c r="AD258" s="215">
        <f t="shared" si="41"/>
        <v>0</v>
      </c>
      <c r="AE258" s="90"/>
      <c r="AF258" s="85">
        <f t="shared" si="56"/>
        <v>409680.48</v>
      </c>
      <c r="AG258" s="82">
        <f t="shared" si="54"/>
        <v>161489.53000000003</v>
      </c>
      <c r="AH258" s="205">
        <f t="shared" si="55"/>
        <v>161489.53000000003</v>
      </c>
      <c r="AI258" s="191"/>
      <c r="AJ258" s="85"/>
      <c r="AK258" s="85"/>
      <c r="AL258" s="85"/>
      <c r="AM258" s="85"/>
      <c r="AN258" s="202">
        <f t="shared" si="46"/>
        <v>0</v>
      </c>
    </row>
    <row r="259" spans="1:40" ht="15" customHeight="1" thickBot="1">
      <c r="A259" s="124"/>
      <c r="B259" s="114"/>
      <c r="C259" s="114" t="s">
        <v>377</v>
      </c>
      <c r="D259" s="80"/>
      <c r="E259" s="80"/>
      <c r="F259" s="80"/>
      <c r="G259" s="80"/>
      <c r="H259" s="80"/>
      <c r="I259" s="231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01">
        <f t="shared" si="40"/>
        <v>0</v>
      </c>
      <c r="AD259" s="215">
        <f t="shared" si="41"/>
        <v>0</v>
      </c>
      <c r="AE259" s="90"/>
      <c r="AF259" s="80"/>
      <c r="AG259" s="82">
        <f t="shared" si="54"/>
        <v>0</v>
      </c>
      <c r="AH259" s="205">
        <f t="shared" si="55"/>
        <v>0</v>
      </c>
      <c r="AI259" s="191"/>
      <c r="AJ259" s="85"/>
      <c r="AK259" s="85"/>
      <c r="AL259" s="85"/>
      <c r="AM259" s="85"/>
      <c r="AN259" s="202">
        <f t="shared" si="46"/>
        <v>0</v>
      </c>
    </row>
    <row r="260" spans="1:40" ht="15" customHeight="1" thickBot="1">
      <c r="A260" s="124" t="s">
        <v>487</v>
      </c>
      <c r="B260" s="114"/>
      <c r="C260" s="114" t="s">
        <v>270</v>
      </c>
      <c r="D260" s="90">
        <f>D261+D264</f>
        <v>474070.01</v>
      </c>
      <c r="E260" s="90">
        <f>E261+E264</f>
        <v>474070.01</v>
      </c>
      <c r="F260" s="90">
        <f>F261</f>
        <v>0</v>
      </c>
      <c r="G260" s="90">
        <f>G261+G264</f>
        <v>312580.48</v>
      </c>
      <c r="H260" s="90"/>
      <c r="I260" s="223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01">
        <f t="shared" si="40"/>
        <v>0</v>
      </c>
      <c r="AD260" s="215">
        <f t="shared" si="41"/>
        <v>0</v>
      </c>
      <c r="AE260" s="90"/>
      <c r="AF260" s="90">
        <f aca="true" t="shared" si="57" ref="AF260:AF267">G260</f>
        <v>312580.48</v>
      </c>
      <c r="AG260" s="82">
        <f t="shared" si="54"/>
        <v>161489.53000000003</v>
      </c>
      <c r="AH260" s="205">
        <f t="shared" si="55"/>
        <v>161489.53000000003</v>
      </c>
      <c r="AI260" s="191"/>
      <c r="AJ260" s="85"/>
      <c r="AK260" s="85"/>
      <c r="AL260" s="85"/>
      <c r="AM260" s="85"/>
      <c r="AN260" s="202">
        <f t="shared" si="46"/>
        <v>0</v>
      </c>
    </row>
    <row r="261" spans="1:40" ht="15" customHeight="1" thickBot="1">
      <c r="A261" s="124" t="s">
        <v>490</v>
      </c>
      <c r="B261" s="114"/>
      <c r="C261" s="114" t="s">
        <v>271</v>
      </c>
      <c r="D261" s="90">
        <f>D262+D263</f>
        <v>98868.01000000001</v>
      </c>
      <c r="E261" s="90">
        <f>E262+E263</f>
        <v>98868.01000000001</v>
      </c>
      <c r="F261" s="90">
        <f>F262+F263</f>
        <v>0</v>
      </c>
      <c r="G261" s="90">
        <f>G262+G263</f>
        <v>98868.01000000001</v>
      </c>
      <c r="H261" s="90"/>
      <c r="I261" s="223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01">
        <f aca="true" t="shared" si="58" ref="AC261:AC328">SUM(J261:AB261)</f>
        <v>0</v>
      </c>
      <c r="AD261" s="215">
        <f aca="true" t="shared" si="59" ref="AD261:AD329">F261+AC261</f>
        <v>0</v>
      </c>
      <c r="AE261" s="90"/>
      <c r="AF261" s="90">
        <f t="shared" si="57"/>
        <v>98868.01000000001</v>
      </c>
      <c r="AG261" s="82">
        <f t="shared" si="54"/>
        <v>0</v>
      </c>
      <c r="AH261" s="205">
        <f t="shared" si="55"/>
        <v>0</v>
      </c>
      <c r="AI261" s="191"/>
      <c r="AJ261" s="85"/>
      <c r="AK261" s="85"/>
      <c r="AL261" s="85"/>
      <c r="AM261" s="85"/>
      <c r="AN261" s="202">
        <f t="shared" si="46"/>
        <v>0</v>
      </c>
    </row>
    <row r="262" spans="1:40" ht="16.5" customHeight="1" thickBot="1">
      <c r="A262" s="124" t="s">
        <v>618</v>
      </c>
      <c r="B262" s="114"/>
      <c r="C262" s="114" t="s">
        <v>272</v>
      </c>
      <c r="D262" s="90">
        <f>D276</f>
        <v>80153.11</v>
      </c>
      <c r="E262" s="90">
        <f>E276</f>
        <v>80153.11</v>
      </c>
      <c r="F262" s="90">
        <f>F271+F276</f>
        <v>0</v>
      </c>
      <c r="G262" s="90">
        <f>G276</f>
        <v>80153.11</v>
      </c>
      <c r="H262" s="90"/>
      <c r="I262" s="223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01">
        <f t="shared" si="58"/>
        <v>0</v>
      </c>
      <c r="AD262" s="215">
        <f t="shared" si="59"/>
        <v>0</v>
      </c>
      <c r="AE262" s="90"/>
      <c r="AF262" s="90">
        <f t="shared" si="57"/>
        <v>80153.11</v>
      </c>
      <c r="AG262" s="82">
        <f t="shared" si="54"/>
        <v>0</v>
      </c>
      <c r="AH262" s="205">
        <f t="shared" si="55"/>
        <v>0</v>
      </c>
      <c r="AI262" s="191"/>
      <c r="AJ262" s="85"/>
      <c r="AK262" s="85"/>
      <c r="AL262" s="85"/>
      <c r="AM262" s="85"/>
      <c r="AN262" s="202">
        <f t="shared" si="46"/>
        <v>0</v>
      </c>
    </row>
    <row r="263" spans="1:40" ht="15" customHeight="1" thickBot="1">
      <c r="A263" s="124" t="s">
        <v>513</v>
      </c>
      <c r="B263" s="114"/>
      <c r="C263" s="114" t="s">
        <v>328</v>
      </c>
      <c r="D263" s="90">
        <f>D277</f>
        <v>18714.9</v>
      </c>
      <c r="E263" s="90">
        <f>E277</f>
        <v>18714.9</v>
      </c>
      <c r="F263" s="90">
        <f>F277</f>
        <v>0</v>
      </c>
      <c r="G263" s="90">
        <f>G277</f>
        <v>18714.9</v>
      </c>
      <c r="H263" s="90"/>
      <c r="I263" s="223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01">
        <f t="shared" si="58"/>
        <v>0</v>
      </c>
      <c r="AD263" s="215">
        <f t="shared" si="59"/>
        <v>0</v>
      </c>
      <c r="AE263" s="90"/>
      <c r="AF263" s="90">
        <f t="shared" si="57"/>
        <v>18714.9</v>
      </c>
      <c r="AG263" s="82">
        <f t="shared" si="54"/>
        <v>0</v>
      </c>
      <c r="AH263" s="205">
        <f t="shared" si="55"/>
        <v>0</v>
      </c>
      <c r="AI263" s="191"/>
      <c r="AJ263" s="85"/>
      <c r="AK263" s="85"/>
      <c r="AL263" s="85"/>
      <c r="AM263" s="85"/>
      <c r="AN263" s="202">
        <f t="shared" si="46"/>
        <v>0</v>
      </c>
    </row>
    <row r="264" spans="1:40" ht="15" customHeight="1" thickBot="1">
      <c r="A264" s="124"/>
      <c r="B264" s="114"/>
      <c r="C264" s="114" t="s">
        <v>838</v>
      </c>
      <c r="D264" s="90">
        <f>D271</f>
        <v>375202</v>
      </c>
      <c r="E264" s="90">
        <f>E271</f>
        <v>375202</v>
      </c>
      <c r="F264" s="90"/>
      <c r="G264" s="90">
        <f>G271</f>
        <v>213712.47</v>
      </c>
      <c r="H264" s="90"/>
      <c r="I264" s="223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01"/>
      <c r="AD264" s="215"/>
      <c r="AE264" s="90"/>
      <c r="AF264" s="90">
        <f>G264</f>
        <v>213712.47</v>
      </c>
      <c r="AG264" s="82">
        <f>D264-AF264</f>
        <v>161489.53</v>
      </c>
      <c r="AH264" s="205">
        <f>E264-AF264</f>
        <v>161489.53</v>
      </c>
      <c r="AI264" s="191"/>
      <c r="AJ264" s="85"/>
      <c r="AK264" s="85"/>
      <c r="AL264" s="85"/>
      <c r="AM264" s="85"/>
      <c r="AN264" s="202"/>
    </row>
    <row r="265" spans="1:40" ht="21" customHeight="1" thickBot="1">
      <c r="A265" s="124" t="s">
        <v>495</v>
      </c>
      <c r="B265" s="114"/>
      <c r="C265" s="114" t="s">
        <v>277</v>
      </c>
      <c r="D265" s="90">
        <f>D266</f>
        <v>97100</v>
      </c>
      <c r="E265" s="90">
        <f>E266</f>
        <v>97100</v>
      </c>
      <c r="F265" s="90">
        <f>F266</f>
        <v>0</v>
      </c>
      <c r="G265" s="90">
        <f>G266</f>
        <v>97100</v>
      </c>
      <c r="H265" s="90"/>
      <c r="I265" s="223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01">
        <f t="shared" si="58"/>
        <v>0</v>
      </c>
      <c r="AD265" s="215">
        <f t="shared" si="59"/>
        <v>0</v>
      </c>
      <c r="AE265" s="90"/>
      <c r="AF265" s="90">
        <f t="shared" si="57"/>
        <v>97100</v>
      </c>
      <c r="AG265" s="82">
        <f t="shared" si="54"/>
        <v>0</v>
      </c>
      <c r="AH265" s="205">
        <f t="shared" si="55"/>
        <v>0</v>
      </c>
      <c r="AI265" s="191"/>
      <c r="AJ265" s="85"/>
      <c r="AK265" s="85"/>
      <c r="AL265" s="85"/>
      <c r="AM265" s="85"/>
      <c r="AN265" s="202">
        <f t="shared" si="46"/>
        <v>0</v>
      </c>
    </row>
    <row r="266" spans="1:40" ht="15" customHeight="1" thickBot="1">
      <c r="A266" s="124" t="s">
        <v>820</v>
      </c>
      <c r="B266" s="114"/>
      <c r="C266" s="114" t="s">
        <v>822</v>
      </c>
      <c r="D266" s="90">
        <f>D279</f>
        <v>97100</v>
      </c>
      <c r="E266" s="90">
        <f>E279</f>
        <v>97100</v>
      </c>
      <c r="F266" s="90">
        <f>F279</f>
        <v>0</v>
      </c>
      <c r="G266" s="90">
        <f>G279</f>
        <v>97100</v>
      </c>
      <c r="H266" s="90"/>
      <c r="I266" s="223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01">
        <f t="shared" si="58"/>
        <v>0</v>
      </c>
      <c r="AD266" s="215">
        <f t="shared" si="59"/>
        <v>0</v>
      </c>
      <c r="AE266" s="90"/>
      <c r="AF266" s="90">
        <f t="shared" si="57"/>
        <v>97100</v>
      </c>
      <c r="AG266" s="82">
        <f t="shared" si="54"/>
        <v>0</v>
      </c>
      <c r="AH266" s="205">
        <f t="shared" si="55"/>
        <v>0</v>
      </c>
      <c r="AI266" s="191"/>
      <c r="AJ266" s="85"/>
      <c r="AK266" s="85"/>
      <c r="AL266" s="85"/>
      <c r="AM266" s="85"/>
      <c r="AN266" s="202">
        <f t="shared" si="46"/>
        <v>0</v>
      </c>
    </row>
    <row r="267" spans="1:40" ht="25.5" customHeight="1" thickBot="1">
      <c r="A267" s="122" t="s">
        <v>317</v>
      </c>
      <c r="B267" s="116"/>
      <c r="C267" s="116" t="s">
        <v>835</v>
      </c>
      <c r="D267" s="79">
        <f>D269</f>
        <v>375202</v>
      </c>
      <c r="E267" s="79">
        <f>E269</f>
        <v>375202</v>
      </c>
      <c r="F267" s="79">
        <f>F269</f>
        <v>0</v>
      </c>
      <c r="G267" s="79">
        <f>G269</f>
        <v>213712.47</v>
      </c>
      <c r="H267" s="79"/>
      <c r="I267" s="22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01">
        <f t="shared" si="58"/>
        <v>0</v>
      </c>
      <c r="AD267" s="215">
        <f t="shared" si="59"/>
        <v>0</v>
      </c>
      <c r="AE267" s="91"/>
      <c r="AF267" s="79">
        <f t="shared" si="57"/>
        <v>213712.47</v>
      </c>
      <c r="AG267" s="83">
        <f t="shared" si="54"/>
        <v>161489.53</v>
      </c>
      <c r="AH267" s="204">
        <f t="shared" si="55"/>
        <v>161489.53</v>
      </c>
      <c r="AI267" s="106"/>
      <c r="AJ267" s="79"/>
      <c r="AK267" s="79"/>
      <c r="AL267" s="79"/>
      <c r="AM267" s="79"/>
      <c r="AN267" s="202">
        <f t="shared" si="46"/>
        <v>0</v>
      </c>
    </row>
    <row r="268" spans="1:40" ht="15" customHeight="1" thickBot="1">
      <c r="A268" s="123"/>
      <c r="B268" s="113"/>
      <c r="C268" s="113" t="s">
        <v>377</v>
      </c>
      <c r="D268" s="81"/>
      <c r="E268" s="81"/>
      <c r="F268" s="81"/>
      <c r="G268" s="81"/>
      <c r="H268" s="81"/>
      <c r="I268" s="224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01">
        <f t="shared" si="58"/>
        <v>0</v>
      </c>
      <c r="AD268" s="215">
        <f t="shared" si="59"/>
        <v>0</v>
      </c>
      <c r="AE268" s="91"/>
      <c r="AF268" s="81"/>
      <c r="AG268" s="83">
        <f t="shared" si="54"/>
        <v>0</v>
      </c>
      <c r="AH268" s="204">
        <f t="shared" si="55"/>
        <v>0</v>
      </c>
      <c r="AI268" s="106"/>
      <c r="AJ268" s="79"/>
      <c r="AK268" s="79"/>
      <c r="AL268" s="79"/>
      <c r="AM268" s="79"/>
      <c r="AN268" s="202">
        <f t="shared" si="46"/>
        <v>0</v>
      </c>
    </row>
    <row r="269" spans="1:40" ht="15" customHeight="1" thickBot="1">
      <c r="A269" s="123" t="s">
        <v>487</v>
      </c>
      <c r="B269" s="113"/>
      <c r="C269" s="113" t="s">
        <v>836</v>
      </c>
      <c r="D269" s="91">
        <f aca="true" t="shared" si="60" ref="D269:G270">D270</f>
        <v>375202</v>
      </c>
      <c r="E269" s="91">
        <f t="shared" si="60"/>
        <v>375202</v>
      </c>
      <c r="F269" s="91">
        <f t="shared" si="60"/>
        <v>0</v>
      </c>
      <c r="G269" s="91">
        <f t="shared" si="60"/>
        <v>213712.47</v>
      </c>
      <c r="H269" s="91"/>
      <c r="I269" s="108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01">
        <f t="shared" si="58"/>
        <v>0</v>
      </c>
      <c r="AD269" s="215">
        <f t="shared" si="59"/>
        <v>0</v>
      </c>
      <c r="AE269" s="91"/>
      <c r="AF269" s="91">
        <f>G269</f>
        <v>213712.47</v>
      </c>
      <c r="AG269" s="83">
        <f t="shared" si="54"/>
        <v>161489.53</v>
      </c>
      <c r="AH269" s="204">
        <f t="shared" si="55"/>
        <v>161489.53</v>
      </c>
      <c r="AI269" s="106"/>
      <c r="AJ269" s="79"/>
      <c r="AK269" s="79"/>
      <c r="AL269" s="79"/>
      <c r="AM269" s="79"/>
      <c r="AN269" s="202">
        <f t="shared" si="46"/>
        <v>0</v>
      </c>
    </row>
    <row r="270" spans="1:40" ht="15" customHeight="1" thickBot="1">
      <c r="A270" s="123" t="s">
        <v>490</v>
      </c>
      <c r="B270" s="113"/>
      <c r="C270" s="113" t="s">
        <v>837</v>
      </c>
      <c r="D270" s="91">
        <f t="shared" si="60"/>
        <v>375202</v>
      </c>
      <c r="E270" s="91">
        <f t="shared" si="60"/>
        <v>375202</v>
      </c>
      <c r="F270" s="91">
        <f t="shared" si="60"/>
        <v>0</v>
      </c>
      <c r="G270" s="91">
        <f t="shared" si="60"/>
        <v>213712.47</v>
      </c>
      <c r="H270" s="91"/>
      <c r="I270" s="108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01">
        <f t="shared" si="58"/>
        <v>0</v>
      </c>
      <c r="AD270" s="215">
        <f t="shared" si="59"/>
        <v>0</v>
      </c>
      <c r="AE270" s="91"/>
      <c r="AF270" s="91">
        <f>G270</f>
        <v>213712.47</v>
      </c>
      <c r="AG270" s="83">
        <f t="shared" si="54"/>
        <v>161489.53</v>
      </c>
      <c r="AH270" s="204">
        <f t="shared" si="55"/>
        <v>161489.53</v>
      </c>
      <c r="AI270" s="106"/>
      <c r="AJ270" s="79"/>
      <c r="AK270" s="79"/>
      <c r="AL270" s="79"/>
      <c r="AM270" s="79"/>
      <c r="AN270" s="202">
        <f t="shared" si="46"/>
        <v>0</v>
      </c>
    </row>
    <row r="271" spans="1:40" ht="15" customHeight="1" thickBot="1">
      <c r="A271" s="123" t="s">
        <v>448</v>
      </c>
      <c r="B271" s="113"/>
      <c r="C271" s="113" t="s">
        <v>837</v>
      </c>
      <c r="D271" s="91">
        <v>375202</v>
      </c>
      <c r="E271" s="91">
        <v>375202</v>
      </c>
      <c r="F271" s="91">
        <v>0</v>
      </c>
      <c r="G271" s="91">
        <v>213712.47</v>
      </c>
      <c r="H271" s="91"/>
      <c r="I271" s="108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01">
        <f t="shared" si="58"/>
        <v>0</v>
      </c>
      <c r="AD271" s="215">
        <f t="shared" si="59"/>
        <v>0</v>
      </c>
      <c r="AE271" s="91"/>
      <c r="AF271" s="91">
        <f>G271</f>
        <v>213712.47</v>
      </c>
      <c r="AG271" s="83">
        <f t="shared" si="54"/>
        <v>161489.53</v>
      </c>
      <c r="AH271" s="204">
        <f t="shared" si="55"/>
        <v>161489.53</v>
      </c>
      <c r="AI271" s="106"/>
      <c r="AJ271" s="79"/>
      <c r="AK271" s="79"/>
      <c r="AL271" s="79"/>
      <c r="AM271" s="79"/>
      <c r="AN271" s="202">
        <f t="shared" si="46"/>
        <v>0</v>
      </c>
    </row>
    <row r="272" spans="1:40" ht="23.25" customHeight="1" thickBot="1">
      <c r="A272" s="122" t="s">
        <v>269</v>
      </c>
      <c r="B272" s="116"/>
      <c r="C272" s="116" t="s">
        <v>222</v>
      </c>
      <c r="D272" s="79">
        <f>D274+D278</f>
        <v>195968.01</v>
      </c>
      <c r="E272" s="79">
        <f>E274+E278</f>
        <v>195968.01</v>
      </c>
      <c r="F272" s="79">
        <f>F274+F278</f>
        <v>0</v>
      </c>
      <c r="G272" s="79">
        <f>G274+G278</f>
        <v>195968.01</v>
      </c>
      <c r="H272" s="79"/>
      <c r="I272" s="22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01">
        <f t="shared" si="58"/>
        <v>0</v>
      </c>
      <c r="AD272" s="215">
        <f t="shared" si="59"/>
        <v>0</v>
      </c>
      <c r="AE272" s="91"/>
      <c r="AF272" s="79">
        <f>G272</f>
        <v>195968.01</v>
      </c>
      <c r="AG272" s="83">
        <f t="shared" si="54"/>
        <v>0</v>
      </c>
      <c r="AH272" s="204">
        <f t="shared" si="55"/>
        <v>0</v>
      </c>
      <c r="AI272" s="106"/>
      <c r="AJ272" s="79"/>
      <c r="AK272" s="79"/>
      <c r="AL272" s="79"/>
      <c r="AM272" s="79"/>
      <c r="AN272" s="202">
        <f t="shared" si="46"/>
        <v>0</v>
      </c>
    </row>
    <row r="273" spans="1:40" ht="15" customHeight="1" thickBot="1">
      <c r="A273" s="123"/>
      <c r="B273" s="113"/>
      <c r="C273" s="113" t="s">
        <v>377</v>
      </c>
      <c r="D273" s="81"/>
      <c r="E273" s="81"/>
      <c r="F273" s="81"/>
      <c r="G273" s="81"/>
      <c r="H273" s="81"/>
      <c r="I273" s="224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01">
        <f t="shared" si="58"/>
        <v>0</v>
      </c>
      <c r="AD273" s="215">
        <f t="shared" si="59"/>
        <v>0</v>
      </c>
      <c r="AE273" s="91"/>
      <c r="AF273" s="81"/>
      <c r="AG273" s="83">
        <f t="shared" si="54"/>
        <v>0</v>
      </c>
      <c r="AH273" s="204"/>
      <c r="AI273" s="106"/>
      <c r="AJ273" s="79"/>
      <c r="AK273" s="79"/>
      <c r="AL273" s="79"/>
      <c r="AM273" s="79"/>
      <c r="AN273" s="202">
        <f t="shared" si="46"/>
        <v>0</v>
      </c>
    </row>
    <row r="274" spans="1:40" ht="15" customHeight="1" thickBot="1">
      <c r="A274" s="123" t="s">
        <v>487</v>
      </c>
      <c r="B274" s="113"/>
      <c r="C274" s="113" t="s">
        <v>223</v>
      </c>
      <c r="D274" s="91">
        <f>D275</f>
        <v>98868.01000000001</v>
      </c>
      <c r="E274" s="91">
        <f>E275</f>
        <v>98868.01000000001</v>
      </c>
      <c r="F274" s="91">
        <f>F275</f>
        <v>0</v>
      </c>
      <c r="G274" s="91">
        <f>G275</f>
        <v>98868.01000000001</v>
      </c>
      <c r="H274" s="91"/>
      <c r="I274" s="108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01">
        <f t="shared" si="58"/>
        <v>0</v>
      </c>
      <c r="AD274" s="215">
        <f t="shared" si="59"/>
        <v>0</v>
      </c>
      <c r="AE274" s="91"/>
      <c r="AF274" s="91">
        <f aca="true" t="shared" si="61" ref="AF274:AF279">G274</f>
        <v>98868.01000000001</v>
      </c>
      <c r="AG274" s="83">
        <f t="shared" si="54"/>
        <v>0</v>
      </c>
      <c r="AH274" s="204">
        <f aca="true" t="shared" si="62" ref="AH274:AH291">E274-AF274</f>
        <v>0</v>
      </c>
      <c r="AI274" s="106"/>
      <c r="AJ274" s="79"/>
      <c r="AK274" s="79"/>
      <c r="AL274" s="79"/>
      <c r="AM274" s="79"/>
      <c r="AN274" s="202">
        <f t="shared" si="46"/>
        <v>0</v>
      </c>
    </row>
    <row r="275" spans="1:40" ht="18.75" customHeight="1" thickBot="1">
      <c r="A275" s="123" t="s">
        <v>490</v>
      </c>
      <c r="B275" s="113"/>
      <c r="C275" s="113" t="s">
        <v>224</v>
      </c>
      <c r="D275" s="91">
        <f>D276+D277</f>
        <v>98868.01000000001</v>
      </c>
      <c r="E275" s="91">
        <f>E276+E277</f>
        <v>98868.01000000001</v>
      </c>
      <c r="F275" s="91">
        <f>F276+F277</f>
        <v>0</v>
      </c>
      <c r="G275" s="91">
        <f>G276+G277</f>
        <v>98868.01000000001</v>
      </c>
      <c r="H275" s="91"/>
      <c r="I275" s="108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01">
        <f t="shared" si="58"/>
        <v>0</v>
      </c>
      <c r="AD275" s="215">
        <f t="shared" si="59"/>
        <v>0</v>
      </c>
      <c r="AE275" s="91"/>
      <c r="AF275" s="91">
        <f t="shared" si="61"/>
        <v>98868.01000000001</v>
      </c>
      <c r="AG275" s="83">
        <f t="shared" si="54"/>
        <v>0</v>
      </c>
      <c r="AH275" s="204">
        <f t="shared" si="62"/>
        <v>0</v>
      </c>
      <c r="AI275" s="106"/>
      <c r="AJ275" s="79"/>
      <c r="AK275" s="79"/>
      <c r="AL275" s="79"/>
      <c r="AM275" s="79"/>
      <c r="AN275" s="202">
        <f t="shared" si="46"/>
        <v>0</v>
      </c>
    </row>
    <row r="276" spans="1:40" ht="26.25" customHeight="1" thickBot="1">
      <c r="A276" s="123" t="s">
        <v>618</v>
      </c>
      <c r="B276" s="113"/>
      <c r="C276" s="113" t="s">
        <v>225</v>
      </c>
      <c r="D276" s="91">
        <v>80153.11</v>
      </c>
      <c r="E276" s="91">
        <v>80153.11</v>
      </c>
      <c r="F276" s="91"/>
      <c r="G276" s="91">
        <v>80153.11</v>
      </c>
      <c r="H276" s="91"/>
      <c r="I276" s="108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01">
        <f t="shared" si="58"/>
        <v>0</v>
      </c>
      <c r="AD276" s="215">
        <f t="shared" si="59"/>
        <v>0</v>
      </c>
      <c r="AE276" s="91"/>
      <c r="AF276" s="91">
        <f t="shared" si="61"/>
        <v>80153.11</v>
      </c>
      <c r="AG276" s="83">
        <f t="shared" si="54"/>
        <v>0</v>
      </c>
      <c r="AH276" s="204">
        <f t="shared" si="62"/>
        <v>0</v>
      </c>
      <c r="AI276" s="106"/>
      <c r="AJ276" s="79"/>
      <c r="AK276" s="79"/>
      <c r="AL276" s="79"/>
      <c r="AM276" s="79"/>
      <c r="AN276" s="202">
        <f t="shared" si="46"/>
        <v>0</v>
      </c>
    </row>
    <row r="277" spans="1:40" ht="26.25" customHeight="1" thickBot="1">
      <c r="A277" s="123" t="s">
        <v>513</v>
      </c>
      <c r="B277" s="113"/>
      <c r="C277" s="113" t="s">
        <v>327</v>
      </c>
      <c r="D277" s="91">
        <v>18714.9</v>
      </c>
      <c r="E277" s="91">
        <v>18714.9</v>
      </c>
      <c r="F277" s="91"/>
      <c r="G277" s="91">
        <v>18714.9</v>
      </c>
      <c r="H277" s="91"/>
      <c r="I277" s="108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01">
        <f t="shared" si="58"/>
        <v>0</v>
      </c>
      <c r="AD277" s="215">
        <f t="shared" si="59"/>
        <v>0</v>
      </c>
      <c r="AE277" s="91"/>
      <c r="AF277" s="91">
        <f t="shared" si="61"/>
        <v>18714.9</v>
      </c>
      <c r="AG277" s="83">
        <f t="shared" si="54"/>
        <v>0</v>
      </c>
      <c r="AH277" s="204">
        <f t="shared" si="62"/>
        <v>0</v>
      </c>
      <c r="AI277" s="106"/>
      <c r="AJ277" s="79"/>
      <c r="AK277" s="79"/>
      <c r="AL277" s="79"/>
      <c r="AM277" s="79"/>
      <c r="AN277" s="202">
        <f t="shared" si="46"/>
        <v>0</v>
      </c>
    </row>
    <row r="278" spans="1:40" ht="26.25" customHeight="1" thickBot="1">
      <c r="A278" s="127" t="s">
        <v>495</v>
      </c>
      <c r="B278" s="113"/>
      <c r="C278" s="113" t="s">
        <v>226</v>
      </c>
      <c r="D278" s="91">
        <f>D279</f>
        <v>97100</v>
      </c>
      <c r="E278" s="91">
        <f>E279</f>
        <v>97100</v>
      </c>
      <c r="F278" s="91">
        <f>F279</f>
        <v>0</v>
      </c>
      <c r="G278" s="91">
        <f>G279</f>
        <v>97100</v>
      </c>
      <c r="H278" s="91"/>
      <c r="I278" s="108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01">
        <f t="shared" si="58"/>
        <v>0</v>
      </c>
      <c r="AD278" s="215">
        <f t="shared" si="59"/>
        <v>0</v>
      </c>
      <c r="AE278" s="91"/>
      <c r="AF278" s="91">
        <f t="shared" si="61"/>
        <v>97100</v>
      </c>
      <c r="AG278" s="83">
        <f t="shared" si="54"/>
        <v>0</v>
      </c>
      <c r="AH278" s="204">
        <f t="shared" si="62"/>
        <v>0</v>
      </c>
      <c r="AI278" s="106"/>
      <c r="AJ278" s="79"/>
      <c r="AK278" s="79"/>
      <c r="AL278" s="79"/>
      <c r="AM278" s="79"/>
      <c r="AN278" s="202">
        <f t="shared" si="46"/>
        <v>0</v>
      </c>
    </row>
    <row r="279" spans="1:40" ht="26.25" customHeight="1" thickBot="1">
      <c r="A279" s="253" t="s">
        <v>820</v>
      </c>
      <c r="B279" s="113"/>
      <c r="C279" s="113" t="s">
        <v>821</v>
      </c>
      <c r="D279" s="91">
        <v>97100</v>
      </c>
      <c r="E279" s="91">
        <v>97100</v>
      </c>
      <c r="F279" s="91"/>
      <c r="G279" s="91">
        <v>97100</v>
      </c>
      <c r="H279" s="91"/>
      <c r="I279" s="108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01">
        <f t="shared" si="58"/>
        <v>0</v>
      </c>
      <c r="AD279" s="215">
        <f t="shared" si="59"/>
        <v>0</v>
      </c>
      <c r="AE279" s="91"/>
      <c r="AF279" s="91">
        <f t="shared" si="61"/>
        <v>97100</v>
      </c>
      <c r="AG279" s="83">
        <f t="shared" si="54"/>
        <v>0</v>
      </c>
      <c r="AH279" s="204">
        <f t="shared" si="62"/>
        <v>0</v>
      </c>
      <c r="AI279" s="106"/>
      <c r="AJ279" s="79"/>
      <c r="AK279" s="79"/>
      <c r="AL279" s="79"/>
      <c r="AM279" s="79"/>
      <c r="AN279" s="202">
        <f t="shared" si="46"/>
        <v>0</v>
      </c>
    </row>
    <row r="280" spans="1:40" ht="26.25" customHeight="1" thickBot="1">
      <c r="A280" s="125" t="s">
        <v>522</v>
      </c>
      <c r="B280" s="119"/>
      <c r="C280" s="119" t="s">
        <v>36</v>
      </c>
      <c r="D280" s="87">
        <f>D281+D286+D289</f>
        <v>4198000</v>
      </c>
      <c r="E280" s="87">
        <f>E281+E286+E289</f>
        <v>4198000</v>
      </c>
      <c r="F280" s="87">
        <f>F281+F286+F289</f>
        <v>5110470</v>
      </c>
      <c r="G280" s="87">
        <f>G281+G286+G289</f>
        <v>4198000</v>
      </c>
      <c r="H280" s="87"/>
      <c r="I280" s="23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01">
        <f t="shared" si="58"/>
        <v>0</v>
      </c>
      <c r="AD280" s="215">
        <f t="shared" si="59"/>
        <v>5110470</v>
      </c>
      <c r="AE280" s="90"/>
      <c r="AF280" s="87">
        <f>AF284</f>
        <v>0</v>
      </c>
      <c r="AG280" s="82">
        <f aca="true" t="shared" si="63" ref="AG280:AG317">D280-AF280</f>
        <v>4198000</v>
      </c>
      <c r="AH280" s="205">
        <f t="shared" si="62"/>
        <v>4198000</v>
      </c>
      <c r="AI280" s="191"/>
      <c r="AJ280" s="85"/>
      <c r="AK280" s="85"/>
      <c r="AL280" s="85"/>
      <c r="AM280" s="85"/>
      <c r="AN280" s="202">
        <f t="shared" si="46"/>
        <v>0</v>
      </c>
    </row>
    <row r="281" spans="1:40" ht="20.25" customHeight="1" thickBot="1">
      <c r="A281" s="124" t="s">
        <v>487</v>
      </c>
      <c r="B281" s="114"/>
      <c r="C281" s="114" t="s">
        <v>700</v>
      </c>
      <c r="D281" s="90">
        <f>D284+D282</f>
        <v>0</v>
      </c>
      <c r="E281" s="90">
        <f>E284+E282</f>
        <v>0</v>
      </c>
      <c r="F281" s="90">
        <f>F284+F282</f>
        <v>4550070</v>
      </c>
      <c r="G281" s="90">
        <f>G284+G282</f>
        <v>0</v>
      </c>
      <c r="H281" s="90"/>
      <c r="I281" s="223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01">
        <f t="shared" si="58"/>
        <v>0</v>
      </c>
      <c r="AD281" s="215">
        <f t="shared" si="59"/>
        <v>4550070</v>
      </c>
      <c r="AE281" s="90"/>
      <c r="AF281" s="90">
        <f aca="true" t="shared" si="64" ref="AF281:AF291">G281</f>
        <v>0</v>
      </c>
      <c r="AG281" s="82">
        <f t="shared" si="63"/>
        <v>0</v>
      </c>
      <c r="AH281" s="205">
        <f t="shared" si="62"/>
        <v>0</v>
      </c>
      <c r="AI281" s="191"/>
      <c r="AJ281" s="85"/>
      <c r="AK281" s="85"/>
      <c r="AL281" s="85"/>
      <c r="AM281" s="85"/>
      <c r="AN281" s="202">
        <f t="shared" si="46"/>
        <v>0</v>
      </c>
    </row>
    <row r="282" spans="1:40" ht="17.25" customHeight="1" hidden="1" thickBot="1">
      <c r="A282" s="124" t="s">
        <v>490</v>
      </c>
      <c r="B282" s="114"/>
      <c r="C282" s="114" t="s">
        <v>809</v>
      </c>
      <c r="D282" s="90">
        <f>D283</f>
        <v>0</v>
      </c>
      <c r="E282" s="90">
        <f>E283</f>
        <v>0</v>
      </c>
      <c r="F282" s="90">
        <f>F283</f>
        <v>2400000</v>
      </c>
      <c r="G282" s="90">
        <f>G283</f>
        <v>0</v>
      </c>
      <c r="H282" s="90"/>
      <c r="I282" s="223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01"/>
      <c r="AD282" s="215"/>
      <c r="AE282" s="90"/>
      <c r="AF282" s="90">
        <f>G282</f>
        <v>0</v>
      </c>
      <c r="AG282" s="82">
        <f>D282-AF282</f>
        <v>0</v>
      </c>
      <c r="AH282" s="205">
        <f>E282-AF282</f>
        <v>0</v>
      </c>
      <c r="AI282" s="191"/>
      <c r="AJ282" s="85"/>
      <c r="AK282" s="85"/>
      <c r="AL282" s="85"/>
      <c r="AM282" s="85"/>
      <c r="AN282" s="202"/>
    </row>
    <row r="283" spans="1:40" ht="18.75" customHeight="1" hidden="1" thickBot="1">
      <c r="A283" s="124" t="s">
        <v>513</v>
      </c>
      <c r="B283" s="114"/>
      <c r="C283" s="114" t="s">
        <v>810</v>
      </c>
      <c r="D283" s="90">
        <f>D300+D307</f>
        <v>0</v>
      </c>
      <c r="E283" s="90">
        <f>E300+E307</f>
        <v>0</v>
      </c>
      <c r="F283" s="90">
        <f>F300</f>
        <v>2400000</v>
      </c>
      <c r="G283" s="90">
        <f>G300</f>
        <v>0</v>
      </c>
      <c r="H283" s="90"/>
      <c r="I283" s="223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01"/>
      <c r="AD283" s="215"/>
      <c r="AE283" s="90"/>
      <c r="AF283" s="90">
        <f>G283</f>
        <v>0</v>
      </c>
      <c r="AG283" s="82">
        <f>D283-AF283</f>
        <v>0</v>
      </c>
      <c r="AH283" s="205">
        <f>E283-AF283</f>
        <v>0</v>
      </c>
      <c r="AI283" s="191"/>
      <c r="AJ283" s="85"/>
      <c r="AK283" s="85"/>
      <c r="AL283" s="85"/>
      <c r="AM283" s="85"/>
      <c r="AN283" s="202"/>
    </row>
    <row r="284" spans="1:40" ht="21.75" customHeight="1" hidden="1" thickBot="1">
      <c r="A284" s="242" t="s">
        <v>71</v>
      </c>
      <c r="B284" s="114"/>
      <c r="C284" s="114" t="s">
        <v>73</v>
      </c>
      <c r="D284" s="90">
        <f>D285</f>
        <v>0</v>
      </c>
      <c r="E284" s="90">
        <f>E285</f>
        <v>0</v>
      </c>
      <c r="F284" s="90">
        <f>F285</f>
        <v>2150070</v>
      </c>
      <c r="G284" s="90">
        <f>G285</f>
        <v>0</v>
      </c>
      <c r="H284" s="90"/>
      <c r="I284" s="223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01">
        <f t="shared" si="58"/>
        <v>0</v>
      </c>
      <c r="AD284" s="215">
        <f t="shared" si="59"/>
        <v>2150070</v>
      </c>
      <c r="AE284" s="90"/>
      <c r="AF284" s="90">
        <f t="shared" si="64"/>
        <v>0</v>
      </c>
      <c r="AG284" s="82">
        <f t="shared" si="63"/>
        <v>0</v>
      </c>
      <c r="AH284" s="205">
        <f t="shared" si="62"/>
        <v>0</v>
      </c>
      <c r="AI284" s="191"/>
      <c r="AJ284" s="85"/>
      <c r="AK284" s="85"/>
      <c r="AL284" s="85"/>
      <c r="AM284" s="85"/>
      <c r="AN284" s="202">
        <f t="shared" si="46"/>
        <v>0</v>
      </c>
    </row>
    <row r="285" spans="1:40" ht="26.25" customHeight="1" hidden="1" thickBot="1">
      <c r="A285" s="242" t="s">
        <v>72</v>
      </c>
      <c r="B285" s="114"/>
      <c r="C285" s="114" t="s">
        <v>74</v>
      </c>
      <c r="D285" s="90">
        <v>0</v>
      </c>
      <c r="E285" s="90">
        <v>0</v>
      </c>
      <c r="F285" s="90">
        <f>F308+F333+F345+F295</f>
        <v>2150070</v>
      </c>
      <c r="G285" s="90">
        <f>G308+G333+G345+G295</f>
        <v>0</v>
      </c>
      <c r="H285" s="90"/>
      <c r="I285" s="223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01">
        <f t="shared" si="58"/>
        <v>0</v>
      </c>
      <c r="AD285" s="215">
        <f t="shared" si="59"/>
        <v>2150070</v>
      </c>
      <c r="AE285" s="90"/>
      <c r="AF285" s="90">
        <f t="shared" si="64"/>
        <v>0</v>
      </c>
      <c r="AG285" s="82">
        <f t="shared" si="63"/>
        <v>0</v>
      </c>
      <c r="AH285" s="205">
        <f t="shared" si="62"/>
        <v>0</v>
      </c>
      <c r="AI285" s="191"/>
      <c r="AJ285" s="85"/>
      <c r="AK285" s="85"/>
      <c r="AL285" s="85"/>
      <c r="AM285" s="85"/>
      <c r="AN285" s="202">
        <f t="shared" si="46"/>
        <v>0</v>
      </c>
    </row>
    <row r="286" spans="1:40" ht="20.25" customHeight="1" hidden="1" thickBot="1">
      <c r="A286" s="124" t="s">
        <v>495</v>
      </c>
      <c r="B286" s="114"/>
      <c r="C286" s="114" t="s">
        <v>273</v>
      </c>
      <c r="D286" s="90">
        <f>D287+D288</f>
        <v>0</v>
      </c>
      <c r="E286" s="90">
        <f>E287+E288</f>
        <v>0</v>
      </c>
      <c r="F286" s="90">
        <f>F287+F288</f>
        <v>198000</v>
      </c>
      <c r="G286" s="90">
        <f>G287+G288</f>
        <v>0</v>
      </c>
      <c r="H286" s="90"/>
      <c r="I286" s="223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01">
        <f t="shared" si="58"/>
        <v>0</v>
      </c>
      <c r="AD286" s="215">
        <f t="shared" si="59"/>
        <v>198000</v>
      </c>
      <c r="AE286" s="90"/>
      <c r="AF286" s="90">
        <f t="shared" si="64"/>
        <v>0</v>
      </c>
      <c r="AG286" s="82">
        <f t="shared" si="63"/>
        <v>0</v>
      </c>
      <c r="AH286" s="205">
        <f t="shared" si="62"/>
        <v>0</v>
      </c>
      <c r="AI286" s="191"/>
      <c r="AJ286" s="85"/>
      <c r="AK286" s="85"/>
      <c r="AL286" s="85"/>
      <c r="AM286" s="85"/>
      <c r="AN286" s="202">
        <f t="shared" si="46"/>
        <v>0</v>
      </c>
    </row>
    <row r="287" spans="1:40" ht="18.75" customHeight="1" hidden="1" thickBot="1">
      <c r="A287" s="124" t="s">
        <v>496</v>
      </c>
      <c r="B287" s="114"/>
      <c r="C287" s="114" t="s">
        <v>274</v>
      </c>
      <c r="D287" s="90">
        <f aca="true" t="shared" si="65" ref="D287:G288">D302</f>
        <v>0</v>
      </c>
      <c r="E287" s="90">
        <f>E302</f>
        <v>0</v>
      </c>
      <c r="F287" s="90">
        <f>F302</f>
        <v>198000</v>
      </c>
      <c r="G287" s="90">
        <f t="shared" si="65"/>
        <v>0</v>
      </c>
      <c r="H287" s="90"/>
      <c r="I287" s="223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01">
        <f t="shared" si="58"/>
        <v>0</v>
      </c>
      <c r="AD287" s="215">
        <f t="shared" si="59"/>
        <v>198000</v>
      </c>
      <c r="AE287" s="90"/>
      <c r="AF287" s="90">
        <f t="shared" si="64"/>
        <v>0</v>
      </c>
      <c r="AG287" s="82">
        <f t="shared" si="63"/>
        <v>0</v>
      </c>
      <c r="AH287" s="205">
        <f t="shared" si="62"/>
        <v>0</v>
      </c>
      <c r="AI287" s="191"/>
      <c r="AJ287" s="85"/>
      <c r="AK287" s="85"/>
      <c r="AL287" s="85"/>
      <c r="AM287" s="85"/>
      <c r="AN287" s="202">
        <f t="shared" si="46"/>
        <v>0</v>
      </c>
    </row>
    <row r="288" spans="1:40" ht="23.25" customHeight="1" hidden="1" thickBot="1">
      <c r="A288" s="124" t="s">
        <v>617</v>
      </c>
      <c r="B288" s="114"/>
      <c r="C288" s="114" t="s">
        <v>748</v>
      </c>
      <c r="D288" s="90">
        <f t="shared" si="65"/>
        <v>0</v>
      </c>
      <c r="E288" s="90">
        <f>E303</f>
        <v>0</v>
      </c>
      <c r="F288" s="90">
        <f>F303</f>
        <v>0</v>
      </c>
      <c r="G288" s="90">
        <f t="shared" si="65"/>
        <v>0</v>
      </c>
      <c r="H288" s="90"/>
      <c r="I288" s="223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01">
        <f t="shared" si="58"/>
        <v>0</v>
      </c>
      <c r="AD288" s="215">
        <f t="shared" si="59"/>
        <v>0</v>
      </c>
      <c r="AE288" s="90"/>
      <c r="AF288" s="90">
        <f>G288</f>
        <v>0</v>
      </c>
      <c r="AG288" s="82">
        <f t="shared" si="63"/>
        <v>0</v>
      </c>
      <c r="AH288" s="205">
        <f t="shared" si="62"/>
        <v>0</v>
      </c>
      <c r="AI288" s="191"/>
      <c r="AJ288" s="85"/>
      <c r="AK288" s="85"/>
      <c r="AL288" s="85"/>
      <c r="AM288" s="85"/>
      <c r="AN288" s="202">
        <f>AI288+AJ288+AK288+AL288+AM288</f>
        <v>0</v>
      </c>
    </row>
    <row r="289" spans="1:40" ht="21" customHeight="1" thickBot="1">
      <c r="A289" s="124" t="s">
        <v>71</v>
      </c>
      <c r="B289" s="114"/>
      <c r="C289" s="114" t="s">
        <v>73</v>
      </c>
      <c r="D289" s="90">
        <f>D290</f>
        <v>4198000</v>
      </c>
      <c r="E289" s="90">
        <f>E290</f>
        <v>4198000</v>
      </c>
      <c r="F289" s="90">
        <f>F290</f>
        <v>362400</v>
      </c>
      <c r="G289" s="90">
        <f>G290</f>
        <v>4198000</v>
      </c>
      <c r="H289" s="90"/>
      <c r="I289" s="223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01">
        <f t="shared" si="58"/>
        <v>0</v>
      </c>
      <c r="AD289" s="215">
        <f t="shared" si="59"/>
        <v>362400</v>
      </c>
      <c r="AE289" s="90"/>
      <c r="AF289" s="90">
        <f t="shared" si="64"/>
        <v>4198000</v>
      </c>
      <c r="AG289" s="82">
        <f t="shared" si="63"/>
        <v>0</v>
      </c>
      <c r="AH289" s="205">
        <f t="shared" si="62"/>
        <v>0</v>
      </c>
      <c r="AI289" s="191"/>
      <c r="AJ289" s="85"/>
      <c r="AK289" s="85"/>
      <c r="AL289" s="85"/>
      <c r="AM289" s="85"/>
      <c r="AN289" s="202">
        <f t="shared" si="46"/>
        <v>0</v>
      </c>
    </row>
    <row r="290" spans="1:40" ht="21.75" customHeight="1" thickBot="1">
      <c r="A290" s="124" t="s">
        <v>72</v>
      </c>
      <c r="B290" s="114"/>
      <c r="C290" s="114" t="s">
        <v>74</v>
      </c>
      <c r="D290" s="90">
        <f>D312</f>
        <v>4198000</v>
      </c>
      <c r="E290" s="90">
        <f>E312</f>
        <v>4198000</v>
      </c>
      <c r="F290" s="90">
        <f>F312</f>
        <v>362400</v>
      </c>
      <c r="G290" s="90">
        <f>G312</f>
        <v>4198000</v>
      </c>
      <c r="H290" s="90"/>
      <c r="I290" s="223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01">
        <f t="shared" si="58"/>
        <v>0</v>
      </c>
      <c r="AD290" s="215">
        <f t="shared" si="59"/>
        <v>362400</v>
      </c>
      <c r="AE290" s="90"/>
      <c r="AF290" s="90">
        <f t="shared" si="64"/>
        <v>4198000</v>
      </c>
      <c r="AG290" s="82">
        <f t="shared" si="63"/>
        <v>0</v>
      </c>
      <c r="AH290" s="205">
        <f t="shared" si="62"/>
        <v>0</v>
      </c>
      <c r="AI290" s="191"/>
      <c r="AJ290" s="85"/>
      <c r="AK290" s="85"/>
      <c r="AL290" s="85"/>
      <c r="AM290" s="85"/>
      <c r="AN290" s="202">
        <f t="shared" si="46"/>
        <v>0</v>
      </c>
    </row>
    <row r="291" spans="1:40" ht="25.5" customHeight="1" hidden="1" thickBot="1">
      <c r="A291" s="122" t="s">
        <v>275</v>
      </c>
      <c r="B291" s="116"/>
      <c r="C291" s="116" t="s">
        <v>67</v>
      </c>
      <c r="D291" s="92">
        <f>D293</f>
        <v>0</v>
      </c>
      <c r="E291" s="92">
        <f>E293</f>
        <v>0</v>
      </c>
      <c r="F291" s="92">
        <f>F293</f>
        <v>0</v>
      </c>
      <c r="G291" s="92">
        <f>G293</f>
        <v>0</v>
      </c>
      <c r="H291" s="92"/>
      <c r="I291" s="225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01">
        <f t="shared" si="58"/>
        <v>0</v>
      </c>
      <c r="AD291" s="215">
        <f t="shared" si="59"/>
        <v>0</v>
      </c>
      <c r="AE291" s="91"/>
      <c r="AF291" s="172">
        <f t="shared" si="64"/>
        <v>0</v>
      </c>
      <c r="AG291" s="83">
        <f t="shared" si="63"/>
        <v>0</v>
      </c>
      <c r="AH291" s="204">
        <f t="shared" si="62"/>
        <v>0</v>
      </c>
      <c r="AI291" s="106"/>
      <c r="AJ291" s="79"/>
      <c r="AK291" s="79"/>
      <c r="AL291" s="79"/>
      <c r="AM291" s="79"/>
      <c r="AN291" s="202">
        <f aca="true" t="shared" si="66" ref="AN291:AN358">AI291+AJ291+AK291+AL291+AM291</f>
        <v>0</v>
      </c>
    </row>
    <row r="292" spans="1:40" ht="15" customHeight="1" hidden="1" thickBot="1">
      <c r="A292" s="123"/>
      <c r="B292" s="113"/>
      <c r="C292" s="113" t="s">
        <v>377</v>
      </c>
      <c r="D292" s="91"/>
      <c r="E292" s="91"/>
      <c r="F292" s="91"/>
      <c r="G292" s="91"/>
      <c r="H292" s="91"/>
      <c r="I292" s="108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01">
        <f t="shared" si="58"/>
        <v>0</v>
      </c>
      <c r="AD292" s="215">
        <f t="shared" si="59"/>
        <v>0</v>
      </c>
      <c r="AE292" s="91"/>
      <c r="AF292" s="133"/>
      <c r="AG292" s="83">
        <f t="shared" si="63"/>
        <v>0</v>
      </c>
      <c r="AH292" s="204"/>
      <c r="AI292" s="106"/>
      <c r="AJ292" s="79"/>
      <c r="AK292" s="79"/>
      <c r="AL292" s="79"/>
      <c r="AM292" s="79"/>
      <c r="AN292" s="202">
        <f t="shared" si="66"/>
        <v>0</v>
      </c>
    </row>
    <row r="293" spans="1:40" ht="15" customHeight="1" hidden="1" thickBot="1">
      <c r="A293" s="123" t="s">
        <v>487</v>
      </c>
      <c r="B293" s="113"/>
      <c r="C293" s="113" t="s">
        <v>64</v>
      </c>
      <c r="D293" s="91">
        <f aca="true" t="shared" si="67" ref="D293:G294">D294</f>
        <v>0</v>
      </c>
      <c r="E293" s="91">
        <f t="shared" si="67"/>
        <v>0</v>
      </c>
      <c r="F293" s="91">
        <f t="shared" si="67"/>
        <v>0</v>
      </c>
      <c r="G293" s="91">
        <f t="shared" si="67"/>
        <v>0</v>
      </c>
      <c r="H293" s="91"/>
      <c r="I293" s="108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01">
        <f t="shared" si="58"/>
        <v>0</v>
      </c>
      <c r="AD293" s="215">
        <f t="shared" si="59"/>
        <v>0</v>
      </c>
      <c r="AE293" s="91"/>
      <c r="AF293" s="133">
        <f>G293</f>
        <v>0</v>
      </c>
      <c r="AG293" s="83">
        <f t="shared" si="63"/>
        <v>0</v>
      </c>
      <c r="AH293" s="204">
        <f aca="true" t="shared" si="68" ref="AH293:AH304">E293-AF293</f>
        <v>0</v>
      </c>
      <c r="AI293" s="106"/>
      <c r="AJ293" s="79"/>
      <c r="AK293" s="79"/>
      <c r="AL293" s="79"/>
      <c r="AM293" s="79"/>
      <c r="AN293" s="202">
        <f t="shared" si="66"/>
        <v>0</v>
      </c>
    </row>
    <row r="294" spans="1:40" ht="21.75" customHeight="1" hidden="1" thickBot="1">
      <c r="A294" s="127" t="s">
        <v>613</v>
      </c>
      <c r="B294" s="113"/>
      <c r="C294" s="113" t="s">
        <v>65</v>
      </c>
      <c r="D294" s="91">
        <f t="shared" si="67"/>
        <v>0</v>
      </c>
      <c r="E294" s="91">
        <f t="shared" si="67"/>
        <v>0</v>
      </c>
      <c r="F294" s="91">
        <f t="shared" si="67"/>
        <v>0</v>
      </c>
      <c r="G294" s="91">
        <f t="shared" si="67"/>
        <v>0</v>
      </c>
      <c r="H294" s="91"/>
      <c r="I294" s="108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01">
        <f t="shared" si="58"/>
        <v>0</v>
      </c>
      <c r="AD294" s="215">
        <f t="shared" si="59"/>
        <v>0</v>
      </c>
      <c r="AE294" s="91"/>
      <c r="AF294" s="133">
        <f>G294</f>
        <v>0</v>
      </c>
      <c r="AG294" s="83">
        <f t="shared" si="63"/>
        <v>0</v>
      </c>
      <c r="AH294" s="204">
        <f t="shared" si="68"/>
        <v>0</v>
      </c>
      <c r="AI294" s="106"/>
      <c r="AJ294" s="79"/>
      <c r="AK294" s="79"/>
      <c r="AL294" s="79"/>
      <c r="AM294" s="79"/>
      <c r="AN294" s="202">
        <f t="shared" si="66"/>
        <v>0</v>
      </c>
    </row>
    <row r="295" spans="1:40" ht="0.75" customHeight="1" thickBot="1">
      <c r="A295" s="127" t="s">
        <v>614</v>
      </c>
      <c r="B295" s="113"/>
      <c r="C295" s="113" t="s">
        <v>66</v>
      </c>
      <c r="D295" s="91">
        <v>0</v>
      </c>
      <c r="E295" s="91">
        <v>0</v>
      </c>
      <c r="F295" s="91">
        <v>0</v>
      </c>
      <c r="G295" s="91">
        <v>0</v>
      </c>
      <c r="H295" s="91"/>
      <c r="I295" s="108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01">
        <f t="shared" si="58"/>
        <v>0</v>
      </c>
      <c r="AD295" s="215">
        <f t="shared" si="59"/>
        <v>0</v>
      </c>
      <c r="AE295" s="91"/>
      <c r="AF295" s="133">
        <f>G295</f>
        <v>0</v>
      </c>
      <c r="AG295" s="83">
        <f t="shared" si="63"/>
        <v>0</v>
      </c>
      <c r="AH295" s="204">
        <f t="shared" si="68"/>
        <v>0</v>
      </c>
      <c r="AI295" s="106"/>
      <c r="AJ295" s="79"/>
      <c r="AK295" s="79"/>
      <c r="AL295" s="79"/>
      <c r="AM295" s="79"/>
      <c r="AN295" s="202">
        <f t="shared" si="66"/>
        <v>0</v>
      </c>
    </row>
    <row r="296" spans="1:40" ht="19.5" customHeight="1" hidden="1" thickBot="1">
      <c r="A296" s="122" t="s">
        <v>522</v>
      </c>
      <c r="B296" s="113"/>
      <c r="C296" s="116" t="s">
        <v>359</v>
      </c>
      <c r="D296" s="83">
        <f>D298+D301</f>
        <v>0</v>
      </c>
      <c r="E296" s="83">
        <f>E298+E301</f>
        <v>0</v>
      </c>
      <c r="F296" s="83">
        <f>F298</f>
        <v>2400000</v>
      </c>
      <c r="G296" s="83">
        <f>G298</f>
        <v>0</v>
      </c>
      <c r="H296" s="83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01">
        <f t="shared" si="58"/>
        <v>0</v>
      </c>
      <c r="AD296" s="215">
        <f t="shared" si="59"/>
        <v>2400000</v>
      </c>
      <c r="AE296" s="91"/>
      <c r="AF296" s="172">
        <f aca="true" t="shared" si="69" ref="AF296:AF308">G296</f>
        <v>0</v>
      </c>
      <c r="AG296" s="83">
        <f t="shared" si="63"/>
        <v>0</v>
      </c>
      <c r="AH296" s="204">
        <f t="shared" si="68"/>
        <v>0</v>
      </c>
      <c r="AI296" s="106"/>
      <c r="AJ296" s="79"/>
      <c r="AK296" s="79"/>
      <c r="AL296" s="79"/>
      <c r="AM296" s="79"/>
      <c r="AN296" s="202">
        <f t="shared" si="66"/>
        <v>0</v>
      </c>
    </row>
    <row r="297" spans="1:40" ht="12" customHeight="1" hidden="1" thickBot="1">
      <c r="A297" s="123"/>
      <c r="B297" s="113"/>
      <c r="C297" s="113" t="s">
        <v>377</v>
      </c>
      <c r="D297" s="91"/>
      <c r="E297" s="91"/>
      <c r="F297" s="91"/>
      <c r="G297" s="91"/>
      <c r="H297" s="91"/>
      <c r="I297" s="108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01">
        <f t="shared" si="58"/>
        <v>0</v>
      </c>
      <c r="AD297" s="215">
        <f t="shared" si="59"/>
        <v>0</v>
      </c>
      <c r="AE297" s="91"/>
      <c r="AF297" s="133"/>
      <c r="AG297" s="83"/>
      <c r="AH297" s="204"/>
      <c r="AI297" s="106"/>
      <c r="AJ297" s="79"/>
      <c r="AK297" s="79"/>
      <c r="AL297" s="79"/>
      <c r="AM297" s="79"/>
      <c r="AN297" s="202">
        <f t="shared" si="66"/>
        <v>0</v>
      </c>
    </row>
    <row r="298" spans="1:40" ht="14.25" customHeight="1" hidden="1" thickBot="1">
      <c r="A298" s="123" t="s">
        <v>487</v>
      </c>
      <c r="B298" s="113"/>
      <c r="C298" s="113" t="s">
        <v>806</v>
      </c>
      <c r="D298" s="91">
        <f aca="true" t="shared" si="70" ref="D298:G299">D299</f>
        <v>0</v>
      </c>
      <c r="E298" s="91">
        <f t="shared" si="70"/>
        <v>0</v>
      </c>
      <c r="F298" s="91">
        <f t="shared" si="70"/>
        <v>2400000</v>
      </c>
      <c r="G298" s="91">
        <f t="shared" si="70"/>
        <v>0</v>
      </c>
      <c r="H298" s="91"/>
      <c r="I298" s="108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01"/>
      <c r="AD298" s="215"/>
      <c r="AE298" s="91"/>
      <c r="AF298" s="133"/>
      <c r="AG298" s="83"/>
      <c r="AH298" s="204"/>
      <c r="AI298" s="106"/>
      <c r="AJ298" s="79"/>
      <c r="AK298" s="79"/>
      <c r="AL298" s="79"/>
      <c r="AM298" s="79"/>
      <c r="AN298" s="202"/>
    </row>
    <row r="299" spans="1:40" ht="17.25" customHeight="1" hidden="1" thickBot="1">
      <c r="A299" s="123" t="s">
        <v>490</v>
      </c>
      <c r="B299" s="113"/>
      <c r="C299" s="113" t="s">
        <v>807</v>
      </c>
      <c r="D299" s="91">
        <f t="shared" si="70"/>
        <v>0</v>
      </c>
      <c r="E299" s="91">
        <f t="shared" si="70"/>
        <v>0</v>
      </c>
      <c r="F299" s="91">
        <f t="shared" si="70"/>
        <v>2400000</v>
      </c>
      <c r="G299" s="91">
        <f t="shared" si="70"/>
        <v>0</v>
      </c>
      <c r="H299" s="91"/>
      <c r="I299" s="108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01"/>
      <c r="AD299" s="215"/>
      <c r="AE299" s="91"/>
      <c r="AF299" s="133"/>
      <c r="AG299" s="83"/>
      <c r="AH299" s="204"/>
      <c r="AI299" s="106"/>
      <c r="AJ299" s="79"/>
      <c r="AK299" s="79"/>
      <c r="AL299" s="79"/>
      <c r="AM299" s="79"/>
      <c r="AN299" s="202"/>
    </row>
    <row r="300" spans="1:40" ht="18" customHeight="1" hidden="1" thickBot="1">
      <c r="A300" s="131" t="s">
        <v>513</v>
      </c>
      <c r="B300" s="113"/>
      <c r="C300" s="113" t="s">
        <v>808</v>
      </c>
      <c r="D300" s="91">
        <v>0</v>
      </c>
      <c r="E300" s="91">
        <v>0</v>
      </c>
      <c r="F300" s="91">
        <v>2400000</v>
      </c>
      <c r="G300" s="91"/>
      <c r="H300" s="91"/>
      <c r="I300" s="108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01"/>
      <c r="AD300" s="215"/>
      <c r="AE300" s="91"/>
      <c r="AF300" s="133"/>
      <c r="AG300" s="83"/>
      <c r="AH300" s="204"/>
      <c r="AI300" s="106"/>
      <c r="AJ300" s="79"/>
      <c r="AK300" s="79"/>
      <c r="AL300" s="79"/>
      <c r="AM300" s="79"/>
      <c r="AN300" s="202"/>
    </row>
    <row r="301" spans="1:40" ht="16.5" customHeight="1" hidden="1" thickBot="1">
      <c r="A301" s="131" t="s">
        <v>495</v>
      </c>
      <c r="B301" s="113"/>
      <c r="C301" s="113" t="s">
        <v>360</v>
      </c>
      <c r="D301" s="104">
        <f>D302+D303</f>
        <v>0</v>
      </c>
      <c r="E301" s="104">
        <f>E302+E303</f>
        <v>0</v>
      </c>
      <c r="F301" s="104">
        <f>F302+F303</f>
        <v>198000</v>
      </c>
      <c r="G301" s="104">
        <f>G302+G303</f>
        <v>0</v>
      </c>
      <c r="H301" s="104"/>
      <c r="I301" s="230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01">
        <f t="shared" si="58"/>
        <v>0</v>
      </c>
      <c r="AD301" s="215">
        <f t="shared" si="59"/>
        <v>198000</v>
      </c>
      <c r="AE301" s="104"/>
      <c r="AF301" s="133">
        <f t="shared" si="69"/>
        <v>0</v>
      </c>
      <c r="AG301" s="83">
        <f t="shared" si="63"/>
        <v>0</v>
      </c>
      <c r="AH301" s="207">
        <f t="shared" si="68"/>
        <v>0</v>
      </c>
      <c r="AI301" s="193"/>
      <c r="AJ301" s="84"/>
      <c r="AK301" s="84"/>
      <c r="AL301" s="84"/>
      <c r="AM301" s="84"/>
      <c r="AN301" s="202">
        <f t="shared" si="66"/>
        <v>0</v>
      </c>
    </row>
    <row r="302" spans="1:40" ht="15" customHeight="1" hidden="1" thickBot="1">
      <c r="A302" s="131" t="s">
        <v>496</v>
      </c>
      <c r="B302" s="113"/>
      <c r="C302" s="113" t="s">
        <v>361</v>
      </c>
      <c r="D302" s="104">
        <v>0</v>
      </c>
      <c r="E302" s="104">
        <v>0</v>
      </c>
      <c r="F302" s="104">
        <v>198000</v>
      </c>
      <c r="G302" s="104"/>
      <c r="H302" s="104"/>
      <c r="I302" s="230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01">
        <f t="shared" si="58"/>
        <v>0</v>
      </c>
      <c r="AD302" s="215">
        <f t="shared" si="59"/>
        <v>198000</v>
      </c>
      <c r="AE302" s="104"/>
      <c r="AF302" s="133">
        <f t="shared" si="69"/>
        <v>0</v>
      </c>
      <c r="AG302" s="83">
        <f t="shared" si="63"/>
        <v>0</v>
      </c>
      <c r="AH302" s="207">
        <f t="shared" si="68"/>
        <v>0</v>
      </c>
      <c r="AI302" s="198">
        <v>1070000</v>
      </c>
      <c r="AJ302" s="199">
        <v>760000</v>
      </c>
      <c r="AK302" s="84"/>
      <c r="AL302" s="84"/>
      <c r="AM302" s="84"/>
      <c r="AN302" s="202">
        <f t="shared" si="66"/>
        <v>1830000</v>
      </c>
    </row>
    <row r="303" spans="1:40" ht="18" customHeight="1" hidden="1" thickBot="1">
      <c r="A303" s="131" t="s">
        <v>496</v>
      </c>
      <c r="B303" s="113"/>
      <c r="C303" s="113" t="s">
        <v>747</v>
      </c>
      <c r="D303" s="104">
        <v>0</v>
      </c>
      <c r="E303" s="104">
        <v>0</v>
      </c>
      <c r="F303" s="104"/>
      <c r="G303" s="104"/>
      <c r="H303" s="104"/>
      <c r="I303" s="230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01">
        <f t="shared" si="58"/>
        <v>0</v>
      </c>
      <c r="AD303" s="215">
        <f t="shared" si="59"/>
        <v>0</v>
      </c>
      <c r="AE303" s="104"/>
      <c r="AF303" s="133">
        <f>G303</f>
        <v>0</v>
      </c>
      <c r="AG303" s="83">
        <f t="shared" si="63"/>
        <v>0</v>
      </c>
      <c r="AH303" s="207">
        <f t="shared" si="68"/>
        <v>0</v>
      </c>
      <c r="AI303" s="198">
        <v>1070000</v>
      </c>
      <c r="AJ303" s="199">
        <v>760000</v>
      </c>
      <c r="AK303" s="84"/>
      <c r="AL303" s="84"/>
      <c r="AM303" s="84"/>
      <c r="AN303" s="202">
        <f>AI303+AJ303+AK303+AL303+AM303</f>
        <v>1830000</v>
      </c>
    </row>
    <row r="304" spans="1:40" ht="47.25" customHeight="1" hidden="1" thickBot="1">
      <c r="A304" s="122" t="s">
        <v>823</v>
      </c>
      <c r="B304" s="116"/>
      <c r="C304" s="116" t="s">
        <v>824</v>
      </c>
      <c r="D304" s="92">
        <f>D306</f>
        <v>0</v>
      </c>
      <c r="E304" s="92">
        <f>E306</f>
        <v>0</v>
      </c>
      <c r="F304" s="92">
        <f>F306</f>
        <v>2150070</v>
      </c>
      <c r="G304" s="92">
        <f>G306</f>
        <v>0</v>
      </c>
      <c r="H304" s="92"/>
      <c r="I304" s="225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01">
        <f t="shared" si="58"/>
        <v>0</v>
      </c>
      <c r="AD304" s="215">
        <f t="shared" si="59"/>
        <v>2150070</v>
      </c>
      <c r="AE304" s="91"/>
      <c r="AF304" s="172">
        <f t="shared" si="69"/>
        <v>0</v>
      </c>
      <c r="AG304" s="83">
        <f t="shared" si="63"/>
        <v>0</v>
      </c>
      <c r="AH304" s="204">
        <f t="shared" si="68"/>
        <v>0</v>
      </c>
      <c r="AI304" s="106"/>
      <c r="AJ304" s="79"/>
      <c r="AK304" s="79"/>
      <c r="AL304" s="79"/>
      <c r="AM304" s="79"/>
      <c r="AN304" s="202">
        <f t="shared" si="66"/>
        <v>0</v>
      </c>
    </row>
    <row r="305" spans="1:40" ht="11.25" customHeight="1" hidden="1" thickBot="1">
      <c r="A305" s="123"/>
      <c r="B305" s="113"/>
      <c r="C305" s="113" t="s">
        <v>377</v>
      </c>
      <c r="D305" s="91"/>
      <c r="E305" s="91"/>
      <c r="F305" s="91"/>
      <c r="G305" s="91"/>
      <c r="H305" s="91"/>
      <c r="I305" s="108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01">
        <f t="shared" si="58"/>
        <v>0</v>
      </c>
      <c r="AD305" s="215">
        <f t="shared" si="59"/>
        <v>0</v>
      </c>
      <c r="AE305" s="91"/>
      <c r="AF305" s="133"/>
      <c r="AG305" s="83"/>
      <c r="AH305" s="204"/>
      <c r="AI305" s="106"/>
      <c r="AJ305" s="79"/>
      <c r="AK305" s="79"/>
      <c r="AL305" s="79"/>
      <c r="AM305" s="79"/>
      <c r="AN305" s="202">
        <f t="shared" si="66"/>
        <v>0</v>
      </c>
    </row>
    <row r="306" spans="1:40" ht="15" customHeight="1" hidden="1" thickBot="1">
      <c r="A306" s="123" t="s">
        <v>487</v>
      </c>
      <c r="B306" s="113"/>
      <c r="C306" s="113" t="s">
        <v>825</v>
      </c>
      <c r="D306" s="91">
        <f aca="true" t="shared" si="71" ref="D306:G307">D307</f>
        <v>0</v>
      </c>
      <c r="E306" s="91">
        <f t="shared" si="71"/>
        <v>0</v>
      </c>
      <c r="F306" s="91">
        <f t="shared" si="71"/>
        <v>2150070</v>
      </c>
      <c r="G306" s="91">
        <f t="shared" si="71"/>
        <v>0</v>
      </c>
      <c r="H306" s="91"/>
      <c r="I306" s="108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01">
        <f t="shared" si="58"/>
        <v>0</v>
      </c>
      <c r="AD306" s="215">
        <f t="shared" si="59"/>
        <v>2150070</v>
      </c>
      <c r="AE306" s="91"/>
      <c r="AF306" s="133">
        <f t="shared" si="69"/>
        <v>0</v>
      </c>
      <c r="AG306" s="83">
        <f t="shared" si="63"/>
        <v>0</v>
      </c>
      <c r="AH306" s="204">
        <f aca="true" t="shared" si="72" ref="AH306:AH312">E306-AF306</f>
        <v>0</v>
      </c>
      <c r="AI306" s="106"/>
      <c r="AJ306" s="79"/>
      <c r="AK306" s="79"/>
      <c r="AL306" s="79"/>
      <c r="AM306" s="79"/>
      <c r="AN306" s="202">
        <f t="shared" si="66"/>
        <v>0</v>
      </c>
    </row>
    <row r="307" spans="1:40" ht="26.25" customHeight="1" hidden="1" thickBot="1">
      <c r="A307" s="127" t="s">
        <v>827</v>
      </c>
      <c r="B307" s="113"/>
      <c r="C307" s="113" t="s">
        <v>826</v>
      </c>
      <c r="D307" s="91">
        <v>0</v>
      </c>
      <c r="E307" s="91">
        <v>0</v>
      </c>
      <c r="F307" s="91">
        <f t="shared" si="71"/>
        <v>2150070</v>
      </c>
      <c r="G307" s="91">
        <f t="shared" si="71"/>
        <v>0</v>
      </c>
      <c r="H307" s="91"/>
      <c r="I307" s="108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01">
        <f t="shared" si="58"/>
        <v>0</v>
      </c>
      <c r="AD307" s="215">
        <f t="shared" si="59"/>
        <v>2150070</v>
      </c>
      <c r="AE307" s="91"/>
      <c r="AF307" s="133">
        <f t="shared" si="69"/>
        <v>0</v>
      </c>
      <c r="AG307" s="83">
        <f t="shared" si="63"/>
        <v>0</v>
      </c>
      <c r="AH307" s="204">
        <f t="shared" si="72"/>
        <v>0</v>
      </c>
      <c r="AI307" s="106"/>
      <c r="AJ307" s="79"/>
      <c r="AK307" s="79"/>
      <c r="AL307" s="79"/>
      <c r="AM307" s="79"/>
      <c r="AN307" s="202">
        <f t="shared" si="66"/>
        <v>0</v>
      </c>
    </row>
    <row r="308" spans="1:40" ht="22.5" customHeight="1" hidden="1" thickBot="1">
      <c r="A308" s="127" t="s">
        <v>614</v>
      </c>
      <c r="B308" s="113"/>
      <c r="C308" s="113" t="s">
        <v>227</v>
      </c>
      <c r="D308" s="91">
        <v>0</v>
      </c>
      <c r="E308" s="91">
        <v>0</v>
      </c>
      <c r="F308" s="91">
        <v>2150070</v>
      </c>
      <c r="G308" s="91"/>
      <c r="H308" s="91"/>
      <c r="I308" s="108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01">
        <f t="shared" si="58"/>
        <v>0</v>
      </c>
      <c r="AD308" s="215">
        <f t="shared" si="59"/>
        <v>2150070</v>
      </c>
      <c r="AE308" s="91"/>
      <c r="AF308" s="133">
        <f t="shared" si="69"/>
        <v>0</v>
      </c>
      <c r="AG308" s="83">
        <f t="shared" si="63"/>
        <v>0</v>
      </c>
      <c r="AH308" s="204">
        <f t="shared" si="72"/>
        <v>0</v>
      </c>
      <c r="AI308" s="106">
        <v>300000</v>
      </c>
      <c r="AJ308" s="79"/>
      <c r="AK308" s="79"/>
      <c r="AL308" s="79"/>
      <c r="AM308" s="79"/>
      <c r="AN308" s="202">
        <f t="shared" si="66"/>
        <v>300000</v>
      </c>
    </row>
    <row r="309" spans="1:40" ht="19.5" customHeight="1" thickBot="1">
      <c r="A309" s="122" t="s">
        <v>522</v>
      </c>
      <c r="B309" s="113"/>
      <c r="C309" s="116" t="s">
        <v>68</v>
      </c>
      <c r="D309" s="83">
        <f>D311</f>
        <v>4198000</v>
      </c>
      <c r="E309" s="83">
        <f>E311</f>
        <v>4198000</v>
      </c>
      <c r="F309" s="83">
        <f>F311</f>
        <v>362400</v>
      </c>
      <c r="G309" s="83">
        <f>G311</f>
        <v>4198000</v>
      </c>
      <c r="H309" s="83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01">
        <f t="shared" si="58"/>
        <v>0</v>
      </c>
      <c r="AD309" s="215">
        <f t="shared" si="59"/>
        <v>362400</v>
      </c>
      <c r="AE309" s="91"/>
      <c r="AF309" s="172">
        <f>G309</f>
        <v>4198000</v>
      </c>
      <c r="AG309" s="83">
        <f t="shared" si="63"/>
        <v>0</v>
      </c>
      <c r="AH309" s="204">
        <f t="shared" si="72"/>
        <v>0</v>
      </c>
      <c r="AI309" s="106"/>
      <c r="AJ309" s="79"/>
      <c r="AK309" s="79"/>
      <c r="AL309" s="79"/>
      <c r="AM309" s="79"/>
      <c r="AN309" s="202">
        <f t="shared" si="66"/>
        <v>0</v>
      </c>
    </row>
    <row r="310" spans="1:40" ht="15" customHeight="1" thickBot="1">
      <c r="A310" s="123"/>
      <c r="B310" s="113"/>
      <c r="C310" s="113" t="s">
        <v>377</v>
      </c>
      <c r="D310" s="91"/>
      <c r="E310" s="91"/>
      <c r="F310" s="91"/>
      <c r="G310" s="91"/>
      <c r="H310" s="91"/>
      <c r="I310" s="108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01">
        <f t="shared" si="58"/>
        <v>0</v>
      </c>
      <c r="AD310" s="215">
        <f t="shared" si="59"/>
        <v>0</v>
      </c>
      <c r="AE310" s="91"/>
      <c r="AF310" s="133">
        <f>G310</f>
        <v>0</v>
      </c>
      <c r="AG310" s="83">
        <f t="shared" si="63"/>
        <v>0</v>
      </c>
      <c r="AH310" s="204">
        <f t="shared" si="72"/>
        <v>0</v>
      </c>
      <c r="AI310" s="106"/>
      <c r="AJ310" s="79"/>
      <c r="AK310" s="79"/>
      <c r="AL310" s="79"/>
      <c r="AM310" s="79"/>
      <c r="AN310" s="202">
        <f t="shared" si="66"/>
        <v>0</v>
      </c>
    </row>
    <row r="311" spans="1:40" ht="15" customHeight="1" thickBot="1">
      <c r="A311" s="131" t="s">
        <v>71</v>
      </c>
      <c r="B311" s="113"/>
      <c r="C311" s="113" t="s">
        <v>69</v>
      </c>
      <c r="D311" s="104">
        <f>D312</f>
        <v>4198000</v>
      </c>
      <c r="E311" s="104">
        <f>E312</f>
        <v>4198000</v>
      </c>
      <c r="F311" s="104">
        <f>F312</f>
        <v>362400</v>
      </c>
      <c r="G311" s="104">
        <f>G312</f>
        <v>4198000</v>
      </c>
      <c r="H311" s="104"/>
      <c r="I311" s="230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01">
        <f t="shared" si="58"/>
        <v>0</v>
      </c>
      <c r="AD311" s="215">
        <f t="shared" si="59"/>
        <v>362400</v>
      </c>
      <c r="AE311" s="104"/>
      <c r="AF311" s="133">
        <f>G311</f>
        <v>4198000</v>
      </c>
      <c r="AG311" s="83">
        <f t="shared" si="63"/>
        <v>0</v>
      </c>
      <c r="AH311" s="207">
        <f t="shared" si="72"/>
        <v>0</v>
      </c>
      <c r="AI311" s="193"/>
      <c r="AJ311" s="84"/>
      <c r="AK311" s="84"/>
      <c r="AL311" s="84"/>
      <c r="AM311" s="84"/>
      <c r="AN311" s="202">
        <f t="shared" si="66"/>
        <v>0</v>
      </c>
    </row>
    <row r="312" spans="1:40" ht="23.25" customHeight="1" thickBot="1">
      <c r="A312" s="253" t="s">
        <v>72</v>
      </c>
      <c r="B312" s="113"/>
      <c r="C312" s="113" t="s">
        <v>70</v>
      </c>
      <c r="D312" s="104">
        <v>4198000</v>
      </c>
      <c r="E312" s="104">
        <v>4198000</v>
      </c>
      <c r="F312" s="104">
        <v>362400</v>
      </c>
      <c r="G312" s="104">
        <v>4198000</v>
      </c>
      <c r="H312" s="104"/>
      <c r="I312" s="230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01">
        <f t="shared" si="58"/>
        <v>0</v>
      </c>
      <c r="AD312" s="215">
        <f t="shared" si="59"/>
        <v>362400</v>
      </c>
      <c r="AE312" s="104"/>
      <c r="AF312" s="133">
        <f>G312</f>
        <v>4198000</v>
      </c>
      <c r="AG312" s="83">
        <f t="shared" si="63"/>
        <v>0</v>
      </c>
      <c r="AH312" s="207">
        <f t="shared" si="72"/>
        <v>0</v>
      </c>
      <c r="AI312" s="193"/>
      <c r="AJ312" s="84"/>
      <c r="AK312" s="84"/>
      <c r="AL312" s="84"/>
      <c r="AM312" s="84"/>
      <c r="AN312" s="202">
        <f t="shared" si="66"/>
        <v>0</v>
      </c>
    </row>
    <row r="313" spans="1:40" ht="18" customHeight="1" thickBot="1">
      <c r="A313" s="125" t="s">
        <v>276</v>
      </c>
      <c r="B313" s="119"/>
      <c r="C313" s="119" t="s">
        <v>240</v>
      </c>
      <c r="D313" s="87">
        <f>D314+D322</f>
        <v>1006343.3300000001</v>
      </c>
      <c r="E313" s="87">
        <f>E314+E322</f>
        <v>1006343.3300000001</v>
      </c>
      <c r="F313" s="87">
        <f>F314+F322</f>
        <v>1672590</v>
      </c>
      <c r="G313" s="87">
        <f>G315+G322</f>
        <v>890557.2799999999</v>
      </c>
      <c r="H313" s="87"/>
      <c r="I313" s="23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01">
        <f t="shared" si="58"/>
        <v>0</v>
      </c>
      <c r="AD313" s="215">
        <f t="shared" si="59"/>
        <v>1672590</v>
      </c>
      <c r="AE313" s="90"/>
      <c r="AF313" s="87">
        <f>AF314+AF322</f>
        <v>890557.28</v>
      </c>
      <c r="AG313" s="82">
        <f t="shared" si="63"/>
        <v>115786.05000000005</v>
      </c>
      <c r="AH313" s="205">
        <f aca="true" t="shared" si="73" ref="AH313:AH318">E313-AF313</f>
        <v>115786.05000000005</v>
      </c>
      <c r="AI313" s="191"/>
      <c r="AJ313" s="85"/>
      <c r="AK313" s="85"/>
      <c r="AL313" s="85"/>
      <c r="AM313" s="85"/>
      <c r="AN313" s="202">
        <f t="shared" si="66"/>
        <v>0</v>
      </c>
    </row>
    <row r="314" spans="1:40" ht="14.25" customHeight="1" thickBot="1">
      <c r="A314" s="124" t="s">
        <v>487</v>
      </c>
      <c r="B314" s="114"/>
      <c r="C314" s="114" t="s">
        <v>241</v>
      </c>
      <c r="D314" s="90">
        <f>D327+D340+D352+D364+D375+D319</f>
        <v>770152.89</v>
      </c>
      <c r="E314" s="90">
        <f>E327+E340+E352+E364+E375+E319</f>
        <v>770152.89</v>
      </c>
      <c r="F314" s="90">
        <f>F327+F340+F352+F364+F375+F319</f>
        <v>1329957.02</v>
      </c>
      <c r="G314" s="90">
        <f>G327+G340+G352+G364+G375+G319</f>
        <v>684174.64</v>
      </c>
      <c r="H314" s="90"/>
      <c r="I314" s="223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01">
        <f t="shared" si="58"/>
        <v>0</v>
      </c>
      <c r="AD314" s="215">
        <f t="shared" si="59"/>
        <v>1329957.02</v>
      </c>
      <c r="AE314" s="90"/>
      <c r="AF314" s="90">
        <f aca="true" t="shared" si="74" ref="AF314:AF325">G314</f>
        <v>684174.64</v>
      </c>
      <c r="AG314" s="82">
        <f t="shared" si="63"/>
        <v>85978.25</v>
      </c>
      <c r="AH314" s="205">
        <f t="shared" si="73"/>
        <v>85978.25</v>
      </c>
      <c r="AI314" s="191"/>
      <c r="AJ314" s="85"/>
      <c r="AK314" s="85"/>
      <c r="AL314" s="85"/>
      <c r="AM314" s="85"/>
      <c r="AN314" s="202">
        <f t="shared" si="66"/>
        <v>0</v>
      </c>
    </row>
    <row r="315" spans="1:40" ht="15" customHeight="1" thickBot="1">
      <c r="A315" s="124" t="s">
        <v>490</v>
      </c>
      <c r="B315" s="114"/>
      <c r="C315" s="114" t="s">
        <v>242</v>
      </c>
      <c r="D315" s="90">
        <f>D318+D320+D317+D316</f>
        <v>770152.89</v>
      </c>
      <c r="E315" s="90">
        <f>E318+E320+E317+E316</f>
        <v>770152.89</v>
      </c>
      <c r="F315" s="90">
        <f>F318+F320+F317+F316</f>
        <v>1329957.02</v>
      </c>
      <c r="G315" s="90">
        <f>G318+G320+G317+G316</f>
        <v>684174.6399999999</v>
      </c>
      <c r="H315" s="90"/>
      <c r="I315" s="223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01">
        <f t="shared" si="58"/>
        <v>0</v>
      </c>
      <c r="AD315" s="215">
        <f t="shared" si="59"/>
        <v>1329957.02</v>
      </c>
      <c r="AE315" s="90"/>
      <c r="AF315" s="90">
        <f t="shared" si="74"/>
        <v>684174.6399999999</v>
      </c>
      <c r="AG315" s="82">
        <f t="shared" si="63"/>
        <v>85978.25000000012</v>
      </c>
      <c r="AH315" s="205">
        <f t="shared" si="73"/>
        <v>85978.25000000012</v>
      </c>
      <c r="AI315" s="191"/>
      <c r="AJ315" s="85"/>
      <c r="AK315" s="85"/>
      <c r="AL315" s="85"/>
      <c r="AM315" s="85"/>
      <c r="AN315" s="202">
        <f t="shared" si="66"/>
        <v>0</v>
      </c>
    </row>
    <row r="316" spans="1:40" ht="15" customHeight="1" hidden="1" thickBot="1">
      <c r="A316" s="124" t="s">
        <v>491</v>
      </c>
      <c r="B316" s="114"/>
      <c r="C316" s="114" t="s">
        <v>779</v>
      </c>
      <c r="D316" s="90">
        <f>D354+D366</f>
        <v>0</v>
      </c>
      <c r="E316" s="90">
        <f>E354+E366</f>
        <v>0</v>
      </c>
      <c r="F316" s="90">
        <f>F354+F366</f>
        <v>35675</v>
      </c>
      <c r="G316" s="90">
        <f>G354+G366</f>
        <v>0</v>
      </c>
      <c r="H316" s="90"/>
      <c r="I316" s="223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01">
        <f t="shared" si="58"/>
        <v>0</v>
      </c>
      <c r="AD316" s="215">
        <f t="shared" si="59"/>
        <v>35675</v>
      </c>
      <c r="AE316" s="90"/>
      <c r="AF316" s="90">
        <f t="shared" si="74"/>
        <v>0</v>
      </c>
      <c r="AG316" s="82">
        <f t="shared" si="63"/>
        <v>0</v>
      </c>
      <c r="AH316" s="205">
        <f t="shared" si="73"/>
        <v>0</v>
      </c>
      <c r="AI316" s="191"/>
      <c r="AJ316" s="85"/>
      <c r="AK316" s="85"/>
      <c r="AL316" s="85"/>
      <c r="AM316" s="85"/>
      <c r="AN316" s="202"/>
    </row>
    <row r="317" spans="1:40" ht="15" customHeight="1" thickBot="1">
      <c r="A317" s="124" t="s">
        <v>334</v>
      </c>
      <c r="B317" s="114"/>
      <c r="C317" s="114" t="s">
        <v>335</v>
      </c>
      <c r="D317" s="90">
        <f>D329</f>
        <v>100000</v>
      </c>
      <c r="E317" s="90">
        <f>E329</f>
        <v>100000</v>
      </c>
      <c r="F317" s="90">
        <f>F329</f>
        <v>399542.22</v>
      </c>
      <c r="G317" s="90">
        <f>G329</f>
        <v>59863.94</v>
      </c>
      <c r="H317" s="90"/>
      <c r="I317" s="223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01">
        <f t="shared" si="58"/>
        <v>0</v>
      </c>
      <c r="AD317" s="215">
        <f t="shared" si="59"/>
        <v>399542.22</v>
      </c>
      <c r="AE317" s="90"/>
      <c r="AF317" s="90">
        <f t="shared" si="74"/>
        <v>59863.94</v>
      </c>
      <c r="AG317" s="82">
        <f t="shared" si="63"/>
        <v>40136.06</v>
      </c>
      <c r="AH317" s="205">
        <f t="shared" si="73"/>
        <v>40136.06</v>
      </c>
      <c r="AI317" s="191"/>
      <c r="AJ317" s="85"/>
      <c r="AK317" s="85"/>
      <c r="AL317" s="85"/>
      <c r="AM317" s="85"/>
      <c r="AN317" s="202">
        <f t="shared" si="66"/>
        <v>0</v>
      </c>
    </row>
    <row r="318" spans="1:40" ht="15.75" customHeight="1" thickBot="1">
      <c r="A318" s="124" t="s">
        <v>618</v>
      </c>
      <c r="B318" s="114"/>
      <c r="C318" s="114" t="s">
        <v>243</v>
      </c>
      <c r="D318" s="90">
        <f>D330+D342+D367+D355+D377</f>
        <v>214680.33000000002</v>
      </c>
      <c r="E318" s="90">
        <f>E330+E342+E367+E355+E377</f>
        <v>214680.33000000002</v>
      </c>
      <c r="F318" s="90">
        <f>F330+F342+F367+F355+F377</f>
        <v>689714</v>
      </c>
      <c r="G318" s="90">
        <f>G330+G342+G367+G355+G377</f>
        <v>213743.25</v>
      </c>
      <c r="H318" s="90"/>
      <c r="I318" s="223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01">
        <f t="shared" si="58"/>
        <v>0</v>
      </c>
      <c r="AD318" s="215">
        <f t="shared" si="59"/>
        <v>689714</v>
      </c>
      <c r="AE318" s="90"/>
      <c r="AF318" s="90">
        <f t="shared" si="74"/>
        <v>213743.25</v>
      </c>
      <c r="AG318" s="82">
        <f aca="true" t="shared" si="75" ref="AG318:AG348">D318-AF318</f>
        <v>937.0800000000163</v>
      </c>
      <c r="AH318" s="205">
        <f t="shared" si="73"/>
        <v>937.0800000000163</v>
      </c>
      <c r="AI318" s="191"/>
      <c r="AJ318" s="85"/>
      <c r="AK318" s="85"/>
      <c r="AL318" s="85"/>
      <c r="AM318" s="85"/>
      <c r="AN318" s="202">
        <f t="shared" si="66"/>
        <v>0</v>
      </c>
    </row>
    <row r="319" spans="1:40" ht="15" customHeight="1" hidden="1">
      <c r="A319" s="124" t="s">
        <v>356</v>
      </c>
      <c r="B319" s="114"/>
      <c r="C319" s="114" t="s">
        <v>245</v>
      </c>
      <c r="D319" s="90">
        <f>D361+D384</f>
        <v>0</v>
      </c>
      <c r="E319" s="90">
        <f>E361+E384</f>
        <v>0</v>
      </c>
      <c r="F319" s="90">
        <f>F361+F384</f>
        <v>0</v>
      </c>
      <c r="G319" s="90">
        <f>G361+G384</f>
        <v>0</v>
      </c>
      <c r="H319" s="90"/>
      <c r="I319" s="223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01">
        <f t="shared" si="58"/>
        <v>0</v>
      </c>
      <c r="AD319" s="215">
        <f t="shared" si="59"/>
        <v>0</v>
      </c>
      <c r="AE319" s="90"/>
      <c r="AF319" s="90"/>
      <c r="AG319" s="82">
        <f t="shared" si="75"/>
        <v>0</v>
      </c>
      <c r="AH319" s="205"/>
      <c r="AI319" s="191"/>
      <c r="AJ319" s="85"/>
      <c r="AK319" s="85"/>
      <c r="AL319" s="85"/>
      <c r="AM319" s="85"/>
      <c r="AN319" s="202">
        <f t="shared" si="66"/>
        <v>0</v>
      </c>
    </row>
    <row r="320" spans="1:40" ht="16.5" customHeight="1" thickBot="1">
      <c r="A320" s="124" t="s">
        <v>513</v>
      </c>
      <c r="B320" s="114"/>
      <c r="C320" s="114" t="s">
        <v>244</v>
      </c>
      <c r="D320" s="90">
        <f>D343+D356+D368+D331+D378</f>
        <v>455472.56</v>
      </c>
      <c r="E320" s="90">
        <f>E343+E356+E368+E331+E378</f>
        <v>455472.56</v>
      </c>
      <c r="F320" s="90">
        <f>F343+F356+F368+F331+F378</f>
        <v>205025.8</v>
      </c>
      <c r="G320" s="90">
        <f>G343+G356+G368+G331+G378</f>
        <v>410567.45</v>
      </c>
      <c r="H320" s="90"/>
      <c r="I320" s="223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01">
        <f t="shared" si="58"/>
        <v>0</v>
      </c>
      <c r="AD320" s="215">
        <f t="shared" si="59"/>
        <v>205025.8</v>
      </c>
      <c r="AE320" s="90"/>
      <c r="AF320" s="90">
        <f t="shared" si="74"/>
        <v>410567.45</v>
      </c>
      <c r="AG320" s="82">
        <f t="shared" si="75"/>
        <v>44905.109999999986</v>
      </c>
      <c r="AH320" s="205">
        <f aca="true" t="shared" si="76" ref="AH320:AH325">E320-AF320</f>
        <v>44905.109999999986</v>
      </c>
      <c r="AI320" s="191"/>
      <c r="AJ320" s="85"/>
      <c r="AK320" s="85"/>
      <c r="AL320" s="85"/>
      <c r="AM320" s="85"/>
      <c r="AN320" s="202">
        <f t="shared" si="66"/>
        <v>0</v>
      </c>
    </row>
    <row r="321" spans="1:40" ht="20.25" customHeight="1" hidden="1">
      <c r="A321" s="124" t="s">
        <v>448</v>
      </c>
      <c r="B321" s="114"/>
      <c r="C321" s="114" t="s">
        <v>245</v>
      </c>
      <c r="D321" s="90">
        <f>D334+D357+D369+D384</f>
        <v>0</v>
      </c>
      <c r="E321" s="90">
        <f>E334+E357+E369+E384</f>
        <v>0</v>
      </c>
      <c r="F321" s="90">
        <f>F334+F357+F369+F384</f>
        <v>0</v>
      </c>
      <c r="G321" s="90">
        <f>G334+G357+G369+G384</f>
        <v>0</v>
      </c>
      <c r="H321" s="90"/>
      <c r="I321" s="223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01">
        <f t="shared" si="58"/>
        <v>0</v>
      </c>
      <c r="AD321" s="215">
        <f t="shared" si="59"/>
        <v>0</v>
      </c>
      <c r="AE321" s="90"/>
      <c r="AF321" s="90">
        <f t="shared" si="74"/>
        <v>0</v>
      </c>
      <c r="AG321" s="82">
        <f t="shared" si="75"/>
        <v>0</v>
      </c>
      <c r="AH321" s="205">
        <f t="shared" si="76"/>
        <v>0</v>
      </c>
      <c r="AI321" s="191"/>
      <c r="AJ321" s="85"/>
      <c r="AK321" s="85"/>
      <c r="AL321" s="85"/>
      <c r="AM321" s="85"/>
      <c r="AN321" s="202">
        <f t="shared" si="66"/>
        <v>0</v>
      </c>
    </row>
    <row r="322" spans="1:40" ht="19.5" customHeight="1" thickBot="1">
      <c r="A322" s="124" t="s">
        <v>495</v>
      </c>
      <c r="B322" s="114"/>
      <c r="C322" s="114" t="s">
        <v>246</v>
      </c>
      <c r="D322" s="90">
        <f>D323+D324</f>
        <v>236190.44</v>
      </c>
      <c r="E322" s="90">
        <f>E323+E324</f>
        <v>236190.44</v>
      </c>
      <c r="F322" s="90">
        <f>F323+F324</f>
        <v>342632.98</v>
      </c>
      <c r="G322" s="90">
        <f>G323+G324</f>
        <v>206382.64</v>
      </c>
      <c r="H322" s="90"/>
      <c r="I322" s="223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01">
        <f t="shared" si="58"/>
        <v>0</v>
      </c>
      <c r="AD322" s="215">
        <f t="shared" si="59"/>
        <v>342632.98</v>
      </c>
      <c r="AE322" s="90"/>
      <c r="AF322" s="90">
        <f t="shared" si="74"/>
        <v>206382.64</v>
      </c>
      <c r="AG322" s="82">
        <f t="shared" si="75"/>
        <v>29807.79999999999</v>
      </c>
      <c r="AH322" s="205">
        <f t="shared" si="76"/>
        <v>29807.79999999999</v>
      </c>
      <c r="AI322" s="191"/>
      <c r="AJ322" s="85"/>
      <c r="AK322" s="85"/>
      <c r="AL322" s="85"/>
      <c r="AM322" s="85"/>
      <c r="AN322" s="202">
        <f t="shared" si="66"/>
        <v>0</v>
      </c>
    </row>
    <row r="323" spans="1:40" ht="18" customHeight="1" thickBot="1">
      <c r="A323" s="124" t="s">
        <v>496</v>
      </c>
      <c r="B323" s="114"/>
      <c r="C323" s="114" t="s">
        <v>247</v>
      </c>
      <c r="D323" s="90">
        <f>D347+D359+D380</f>
        <v>54720</v>
      </c>
      <c r="E323" s="90">
        <f>E347+E359+E380</f>
        <v>54720</v>
      </c>
      <c r="F323" s="90">
        <f>F347+F359+F380</f>
        <v>48684</v>
      </c>
      <c r="G323" s="90">
        <f>G347+G359+G380</f>
        <v>54720</v>
      </c>
      <c r="H323" s="90"/>
      <c r="I323" s="223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01">
        <f t="shared" si="58"/>
        <v>0</v>
      </c>
      <c r="AD323" s="215">
        <f t="shared" si="59"/>
        <v>48684</v>
      </c>
      <c r="AE323" s="90"/>
      <c r="AF323" s="90">
        <f t="shared" si="74"/>
        <v>54720</v>
      </c>
      <c r="AG323" s="82">
        <f t="shared" si="75"/>
        <v>0</v>
      </c>
      <c r="AH323" s="205">
        <f t="shared" si="76"/>
        <v>0</v>
      </c>
      <c r="AI323" s="191"/>
      <c r="AJ323" s="85"/>
      <c r="AK323" s="85"/>
      <c r="AL323" s="85"/>
      <c r="AM323" s="85"/>
      <c r="AN323" s="202">
        <f t="shared" si="66"/>
        <v>0</v>
      </c>
    </row>
    <row r="324" spans="1:40" ht="18" customHeight="1" thickBot="1">
      <c r="A324" s="124" t="s">
        <v>497</v>
      </c>
      <c r="B324" s="114"/>
      <c r="C324" s="114" t="s">
        <v>248</v>
      </c>
      <c r="D324" s="90">
        <f>D348+D360+D372+D337+D381</f>
        <v>181470.44</v>
      </c>
      <c r="E324" s="90">
        <f>E348+E360+E372+E337+E381</f>
        <v>181470.44</v>
      </c>
      <c r="F324" s="90">
        <f>F348+F360+F372+F337</f>
        <v>293948.98</v>
      </c>
      <c r="G324" s="90">
        <f>G348+G360+G381+G337</f>
        <v>151662.64</v>
      </c>
      <c r="H324" s="90"/>
      <c r="I324" s="223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01">
        <f t="shared" si="58"/>
        <v>0</v>
      </c>
      <c r="AD324" s="215">
        <f t="shared" si="59"/>
        <v>293948.98</v>
      </c>
      <c r="AE324" s="90"/>
      <c r="AF324" s="90">
        <f t="shared" si="74"/>
        <v>151662.64</v>
      </c>
      <c r="AG324" s="82">
        <f t="shared" si="75"/>
        <v>29807.79999999999</v>
      </c>
      <c r="AH324" s="205">
        <f t="shared" si="76"/>
        <v>29807.79999999999</v>
      </c>
      <c r="AI324" s="191"/>
      <c r="AJ324" s="85"/>
      <c r="AK324" s="85"/>
      <c r="AL324" s="85"/>
      <c r="AM324" s="85"/>
      <c r="AN324" s="202">
        <f t="shared" si="66"/>
        <v>0</v>
      </c>
    </row>
    <row r="325" spans="1:40" ht="15" customHeight="1" thickBot="1">
      <c r="A325" s="122" t="s">
        <v>177</v>
      </c>
      <c r="B325" s="116"/>
      <c r="C325" s="116" t="s">
        <v>102</v>
      </c>
      <c r="D325" s="79">
        <f>D327+D335</f>
        <v>220055.44</v>
      </c>
      <c r="E325" s="79">
        <f>E327+E335</f>
        <v>220055.44</v>
      </c>
      <c r="F325" s="79">
        <f>F327+F335</f>
        <v>577509.2</v>
      </c>
      <c r="G325" s="79">
        <f>G327+G335</f>
        <v>159234.38</v>
      </c>
      <c r="H325" s="79"/>
      <c r="I325" s="22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01">
        <f t="shared" si="58"/>
        <v>0</v>
      </c>
      <c r="AD325" s="215">
        <f t="shared" si="59"/>
        <v>577509.2</v>
      </c>
      <c r="AE325" s="91"/>
      <c r="AF325" s="79">
        <f t="shared" si="74"/>
        <v>159234.38</v>
      </c>
      <c r="AG325" s="83">
        <f t="shared" si="75"/>
        <v>60821.06</v>
      </c>
      <c r="AH325" s="204">
        <f t="shared" si="76"/>
        <v>60821.06</v>
      </c>
      <c r="AI325" s="106"/>
      <c r="AJ325" s="79"/>
      <c r="AK325" s="79"/>
      <c r="AL325" s="79"/>
      <c r="AM325" s="79"/>
      <c r="AN325" s="202">
        <f t="shared" si="66"/>
        <v>0</v>
      </c>
    </row>
    <row r="326" spans="1:40" ht="15" customHeight="1" thickBot="1">
      <c r="A326" s="123"/>
      <c r="B326" s="113"/>
      <c r="C326" s="113" t="s">
        <v>377</v>
      </c>
      <c r="D326" s="81"/>
      <c r="E326" s="81"/>
      <c r="F326" s="81"/>
      <c r="G326" s="81"/>
      <c r="H326" s="81"/>
      <c r="I326" s="224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01">
        <f t="shared" si="58"/>
        <v>0</v>
      </c>
      <c r="AD326" s="215">
        <f t="shared" si="59"/>
        <v>0</v>
      </c>
      <c r="AE326" s="91"/>
      <c r="AF326" s="81"/>
      <c r="AG326" s="83"/>
      <c r="AH326" s="204"/>
      <c r="AI326" s="106"/>
      <c r="AJ326" s="79"/>
      <c r="AK326" s="79"/>
      <c r="AL326" s="79"/>
      <c r="AM326" s="79"/>
      <c r="AN326" s="202">
        <f t="shared" si="66"/>
        <v>0</v>
      </c>
    </row>
    <row r="327" spans="1:40" ht="15" customHeight="1" thickBot="1">
      <c r="A327" s="123" t="s">
        <v>487</v>
      </c>
      <c r="B327" s="113"/>
      <c r="C327" s="113" t="s">
        <v>103</v>
      </c>
      <c r="D327" s="91">
        <f>D328+D332+D334</f>
        <v>120685</v>
      </c>
      <c r="E327" s="91">
        <f>E328+E332+E334</f>
        <v>120685</v>
      </c>
      <c r="F327" s="91">
        <f>F328+F332+F334</f>
        <v>532625.22</v>
      </c>
      <c r="G327" s="91">
        <f>G328+G332+G334</f>
        <v>59863.94</v>
      </c>
      <c r="H327" s="91"/>
      <c r="I327" s="108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01">
        <f t="shared" si="58"/>
        <v>0</v>
      </c>
      <c r="AD327" s="215">
        <f t="shared" si="59"/>
        <v>532625.22</v>
      </c>
      <c r="AE327" s="91"/>
      <c r="AF327" s="91">
        <f aca="true" t="shared" si="77" ref="AF327:AF337">G327</f>
        <v>59863.94</v>
      </c>
      <c r="AG327" s="83">
        <f t="shared" si="75"/>
        <v>60821.06</v>
      </c>
      <c r="AH327" s="204">
        <f aca="true" t="shared" si="78" ref="AH327:AH338">E327-AF327</f>
        <v>60821.06</v>
      </c>
      <c r="AI327" s="106"/>
      <c r="AJ327" s="79"/>
      <c r="AK327" s="79"/>
      <c r="AL327" s="79"/>
      <c r="AM327" s="79"/>
      <c r="AN327" s="202">
        <f t="shared" si="66"/>
        <v>0</v>
      </c>
    </row>
    <row r="328" spans="1:40" ht="15" customHeight="1" thickBot="1">
      <c r="A328" s="123" t="s">
        <v>490</v>
      </c>
      <c r="B328" s="113"/>
      <c r="C328" s="113" t="s">
        <v>107</v>
      </c>
      <c r="D328" s="91">
        <f>D330+D331+D329</f>
        <v>120685</v>
      </c>
      <c r="E328" s="91">
        <f>E330+E331+E329</f>
        <v>120685</v>
      </c>
      <c r="F328" s="91">
        <f>F330+F331+F329</f>
        <v>532625.22</v>
      </c>
      <c r="G328" s="91">
        <f>G330+G331+G329</f>
        <v>59863.94</v>
      </c>
      <c r="H328" s="91"/>
      <c r="I328" s="108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01">
        <f t="shared" si="58"/>
        <v>0</v>
      </c>
      <c r="AD328" s="215">
        <f t="shared" si="59"/>
        <v>532625.22</v>
      </c>
      <c r="AE328" s="91"/>
      <c r="AF328" s="91">
        <f t="shared" si="77"/>
        <v>59863.94</v>
      </c>
      <c r="AG328" s="83">
        <f t="shared" si="75"/>
        <v>60821.06</v>
      </c>
      <c r="AH328" s="204">
        <f t="shared" si="78"/>
        <v>60821.06</v>
      </c>
      <c r="AI328" s="106"/>
      <c r="AJ328" s="79"/>
      <c r="AK328" s="79"/>
      <c r="AL328" s="79"/>
      <c r="AM328" s="79"/>
      <c r="AN328" s="202">
        <f t="shared" si="66"/>
        <v>0</v>
      </c>
    </row>
    <row r="329" spans="1:40" ht="16.5" customHeight="1" thickBot="1">
      <c r="A329" s="123" t="s">
        <v>334</v>
      </c>
      <c r="B329" s="113"/>
      <c r="C329" s="113" t="s">
        <v>333</v>
      </c>
      <c r="D329" s="91">
        <v>100000</v>
      </c>
      <c r="E329" s="91">
        <v>100000</v>
      </c>
      <c r="F329" s="91">
        <v>399542.22</v>
      </c>
      <c r="G329" s="91">
        <v>59863.94</v>
      </c>
      <c r="H329" s="91"/>
      <c r="I329" s="108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01">
        <f>SUM(J329:AB329)</f>
        <v>0</v>
      </c>
      <c r="AD329" s="215">
        <f t="shared" si="59"/>
        <v>399542.22</v>
      </c>
      <c r="AE329" s="91"/>
      <c r="AF329" s="91">
        <f t="shared" si="77"/>
        <v>59863.94</v>
      </c>
      <c r="AG329" s="83">
        <f t="shared" si="75"/>
        <v>40136.06</v>
      </c>
      <c r="AH329" s="204">
        <f t="shared" si="78"/>
        <v>40136.06</v>
      </c>
      <c r="AI329" s="198">
        <v>13156.69</v>
      </c>
      <c r="AJ329" s="79"/>
      <c r="AK329" s="79"/>
      <c r="AL329" s="79"/>
      <c r="AM329" s="79"/>
      <c r="AN329" s="202">
        <f t="shared" si="66"/>
        <v>13156.69</v>
      </c>
    </row>
    <row r="330" spans="1:40" ht="15" customHeight="1" hidden="1" thickBot="1">
      <c r="A330" s="127" t="s">
        <v>618</v>
      </c>
      <c r="B330" s="113"/>
      <c r="C330" s="113" t="s">
        <v>106</v>
      </c>
      <c r="D330" s="91"/>
      <c r="E330" s="91"/>
      <c r="F330" s="91">
        <v>133083</v>
      </c>
      <c r="G330" s="91"/>
      <c r="H330" s="91"/>
      <c r="I330" s="108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01">
        <f aca="true" t="shared" si="79" ref="AC330:AC394">SUM(J330:AB330)</f>
        <v>0</v>
      </c>
      <c r="AD330" s="215">
        <f aca="true" t="shared" si="80" ref="AD330:AD394">F330+AC330</f>
        <v>133083</v>
      </c>
      <c r="AE330" s="91"/>
      <c r="AF330" s="91">
        <f t="shared" si="77"/>
        <v>0</v>
      </c>
      <c r="AG330" s="83">
        <f t="shared" si="75"/>
        <v>0</v>
      </c>
      <c r="AH330" s="204">
        <f t="shared" si="78"/>
        <v>0</v>
      </c>
      <c r="AI330" s="198">
        <v>10000</v>
      </c>
      <c r="AJ330" s="199">
        <v>12566.4</v>
      </c>
      <c r="AK330" s="79"/>
      <c r="AL330" s="79"/>
      <c r="AM330" s="79"/>
      <c r="AN330" s="202">
        <f t="shared" si="66"/>
        <v>22566.4</v>
      </c>
    </row>
    <row r="331" spans="1:40" ht="21.75" customHeight="1" thickBot="1">
      <c r="A331" s="123" t="s">
        <v>513</v>
      </c>
      <c r="B331" s="113"/>
      <c r="C331" s="113" t="s">
        <v>105</v>
      </c>
      <c r="D331" s="91">
        <v>20685</v>
      </c>
      <c r="E331" s="91">
        <v>20685</v>
      </c>
      <c r="F331" s="91"/>
      <c r="G331" s="91">
        <v>0</v>
      </c>
      <c r="H331" s="91"/>
      <c r="I331" s="108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01">
        <f t="shared" si="79"/>
        <v>0</v>
      </c>
      <c r="AD331" s="215">
        <f t="shared" si="80"/>
        <v>0</v>
      </c>
      <c r="AE331" s="91"/>
      <c r="AF331" s="91">
        <f t="shared" si="77"/>
        <v>0</v>
      </c>
      <c r="AG331" s="83">
        <f t="shared" si="75"/>
        <v>20685</v>
      </c>
      <c r="AH331" s="204">
        <f t="shared" si="78"/>
        <v>20685</v>
      </c>
      <c r="AI331" s="106"/>
      <c r="AJ331" s="79"/>
      <c r="AK331" s="79"/>
      <c r="AL331" s="79"/>
      <c r="AM331" s="79"/>
      <c r="AN331" s="202">
        <f t="shared" si="66"/>
        <v>0</v>
      </c>
    </row>
    <row r="332" spans="1:40" ht="21.75" customHeight="1" hidden="1" thickBot="1">
      <c r="A332" s="123" t="s">
        <v>613</v>
      </c>
      <c r="B332" s="113"/>
      <c r="C332" s="113" t="s">
        <v>103</v>
      </c>
      <c r="D332" s="91">
        <f>D333</f>
        <v>0</v>
      </c>
      <c r="E332" s="91">
        <f>E333</f>
        <v>0</v>
      </c>
      <c r="F332" s="91"/>
      <c r="G332" s="91"/>
      <c r="H332" s="91"/>
      <c r="I332" s="108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01">
        <f t="shared" si="79"/>
        <v>0</v>
      </c>
      <c r="AD332" s="215">
        <f t="shared" si="80"/>
        <v>0</v>
      </c>
      <c r="AE332" s="91"/>
      <c r="AF332" s="91">
        <f t="shared" si="77"/>
        <v>0</v>
      </c>
      <c r="AG332" s="83">
        <f t="shared" si="75"/>
        <v>0</v>
      </c>
      <c r="AH332" s="204">
        <f t="shared" si="78"/>
        <v>0</v>
      </c>
      <c r="AI332" s="106"/>
      <c r="AJ332" s="79"/>
      <c r="AK332" s="79"/>
      <c r="AL332" s="79"/>
      <c r="AM332" s="79"/>
      <c r="AN332" s="202">
        <f t="shared" si="66"/>
        <v>0</v>
      </c>
    </row>
    <row r="333" spans="1:40" ht="21" customHeight="1" hidden="1" thickBot="1">
      <c r="A333" s="123" t="s">
        <v>614</v>
      </c>
      <c r="B333" s="113"/>
      <c r="C333" s="113" t="s">
        <v>103</v>
      </c>
      <c r="D333" s="91"/>
      <c r="E333" s="91"/>
      <c r="F333" s="91"/>
      <c r="G333" s="91"/>
      <c r="H333" s="91"/>
      <c r="I333" s="108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01">
        <f t="shared" si="79"/>
        <v>0</v>
      </c>
      <c r="AD333" s="215">
        <f t="shared" si="80"/>
        <v>0</v>
      </c>
      <c r="AE333" s="91"/>
      <c r="AF333" s="91">
        <f t="shared" si="77"/>
        <v>0</v>
      </c>
      <c r="AG333" s="83">
        <f t="shared" si="75"/>
        <v>0</v>
      </c>
      <c r="AH333" s="204">
        <f t="shared" si="78"/>
        <v>0</v>
      </c>
      <c r="AI333" s="106"/>
      <c r="AJ333" s="79"/>
      <c r="AK333" s="79"/>
      <c r="AL333" s="79"/>
      <c r="AM333" s="79"/>
      <c r="AN333" s="202">
        <f t="shared" si="66"/>
        <v>0</v>
      </c>
    </row>
    <row r="334" spans="1:40" ht="21" customHeight="1" hidden="1" thickBot="1">
      <c r="A334" s="123" t="s">
        <v>448</v>
      </c>
      <c r="B334" s="113"/>
      <c r="C334" s="113" t="s">
        <v>104</v>
      </c>
      <c r="D334" s="91"/>
      <c r="E334" s="91"/>
      <c r="F334" s="91"/>
      <c r="G334" s="91"/>
      <c r="H334" s="91"/>
      <c r="I334" s="108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01">
        <f t="shared" si="79"/>
        <v>0</v>
      </c>
      <c r="AD334" s="215">
        <f t="shared" si="80"/>
        <v>0</v>
      </c>
      <c r="AE334" s="91"/>
      <c r="AF334" s="91">
        <f t="shared" si="77"/>
        <v>0</v>
      </c>
      <c r="AG334" s="83">
        <f t="shared" si="75"/>
        <v>0</v>
      </c>
      <c r="AH334" s="204">
        <f t="shared" si="78"/>
        <v>0</v>
      </c>
      <c r="AI334" s="106"/>
      <c r="AJ334" s="79"/>
      <c r="AK334" s="79"/>
      <c r="AL334" s="79"/>
      <c r="AM334" s="79"/>
      <c r="AN334" s="202">
        <f t="shared" si="66"/>
        <v>0</v>
      </c>
    </row>
    <row r="335" spans="1:40" ht="15.75" customHeight="1" thickBot="1">
      <c r="A335" s="123" t="s">
        <v>495</v>
      </c>
      <c r="B335" s="113"/>
      <c r="C335" s="113" t="s">
        <v>108</v>
      </c>
      <c r="D335" s="91">
        <f>D336+D337</f>
        <v>99370.44</v>
      </c>
      <c r="E335" s="91">
        <f>E336+E337</f>
        <v>99370.44</v>
      </c>
      <c r="F335" s="91">
        <f>F336+F337</f>
        <v>44883.98</v>
      </c>
      <c r="G335" s="91">
        <f>G336+G337</f>
        <v>99370.44</v>
      </c>
      <c r="H335" s="91"/>
      <c r="I335" s="108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01">
        <f t="shared" si="79"/>
        <v>0</v>
      </c>
      <c r="AD335" s="215">
        <f t="shared" si="80"/>
        <v>44883.98</v>
      </c>
      <c r="AE335" s="91"/>
      <c r="AF335" s="91">
        <f t="shared" si="77"/>
        <v>99370.44</v>
      </c>
      <c r="AG335" s="83">
        <f t="shared" si="75"/>
        <v>0</v>
      </c>
      <c r="AH335" s="204">
        <f t="shared" si="78"/>
        <v>0</v>
      </c>
      <c r="AI335" s="106"/>
      <c r="AJ335" s="79"/>
      <c r="AK335" s="79"/>
      <c r="AL335" s="79"/>
      <c r="AM335" s="79"/>
      <c r="AN335" s="202">
        <f t="shared" si="66"/>
        <v>0</v>
      </c>
    </row>
    <row r="336" spans="1:40" ht="17.25" customHeight="1" hidden="1" thickBot="1">
      <c r="A336" s="123" t="s">
        <v>496</v>
      </c>
      <c r="B336" s="113"/>
      <c r="C336" s="113" t="s">
        <v>109</v>
      </c>
      <c r="D336" s="91">
        <v>0</v>
      </c>
      <c r="E336" s="91">
        <v>0</v>
      </c>
      <c r="F336" s="91">
        <v>0</v>
      </c>
      <c r="G336" s="91">
        <v>0</v>
      </c>
      <c r="H336" s="91"/>
      <c r="I336" s="108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01">
        <f t="shared" si="79"/>
        <v>0</v>
      </c>
      <c r="AD336" s="215">
        <f t="shared" si="80"/>
        <v>0</v>
      </c>
      <c r="AE336" s="91"/>
      <c r="AF336" s="91">
        <f t="shared" si="77"/>
        <v>0</v>
      </c>
      <c r="AG336" s="83">
        <f t="shared" si="75"/>
        <v>0</v>
      </c>
      <c r="AH336" s="204">
        <f t="shared" si="78"/>
        <v>0</v>
      </c>
      <c r="AI336" s="106"/>
      <c r="AJ336" s="79"/>
      <c r="AK336" s="79"/>
      <c r="AL336" s="79"/>
      <c r="AM336" s="79"/>
      <c r="AN336" s="202">
        <f t="shared" si="66"/>
        <v>0</v>
      </c>
    </row>
    <row r="337" spans="1:40" ht="18" customHeight="1" thickBot="1">
      <c r="A337" s="123" t="s">
        <v>497</v>
      </c>
      <c r="B337" s="113"/>
      <c r="C337" s="113" t="s">
        <v>110</v>
      </c>
      <c r="D337" s="91">
        <v>99370.44</v>
      </c>
      <c r="E337" s="91">
        <v>99370.44</v>
      </c>
      <c r="F337" s="91">
        <v>44883.98</v>
      </c>
      <c r="G337" s="91">
        <v>99370.44</v>
      </c>
      <c r="H337" s="91"/>
      <c r="I337" s="108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01">
        <f t="shared" si="79"/>
        <v>0</v>
      </c>
      <c r="AD337" s="215">
        <f t="shared" si="80"/>
        <v>44883.98</v>
      </c>
      <c r="AE337" s="91"/>
      <c r="AF337" s="91">
        <f t="shared" si="77"/>
        <v>99370.44</v>
      </c>
      <c r="AG337" s="83">
        <f t="shared" si="75"/>
        <v>0</v>
      </c>
      <c r="AH337" s="204">
        <f t="shared" si="78"/>
        <v>0</v>
      </c>
      <c r="AI337" s="198">
        <v>62616</v>
      </c>
      <c r="AJ337" s="79"/>
      <c r="AK337" s="79"/>
      <c r="AL337" s="79"/>
      <c r="AM337" s="79"/>
      <c r="AN337" s="202">
        <f t="shared" si="66"/>
        <v>62616</v>
      </c>
    </row>
    <row r="338" spans="1:40" ht="18.75" customHeight="1" hidden="1" thickBot="1">
      <c r="A338" s="122" t="s">
        <v>176</v>
      </c>
      <c r="B338" s="116"/>
      <c r="C338" s="116" t="s">
        <v>111</v>
      </c>
      <c r="D338" s="92">
        <f>D340+D346</f>
        <v>0</v>
      </c>
      <c r="E338" s="92">
        <f>E340+E346</f>
        <v>0</v>
      </c>
      <c r="F338" s="92">
        <f>F340+F348</f>
        <v>729083</v>
      </c>
      <c r="G338" s="92">
        <f>G340+G348</f>
        <v>0</v>
      </c>
      <c r="H338" s="92"/>
      <c r="I338" s="225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01">
        <f t="shared" si="79"/>
        <v>0</v>
      </c>
      <c r="AD338" s="215">
        <f t="shared" si="80"/>
        <v>729083</v>
      </c>
      <c r="AE338" s="91"/>
      <c r="AF338" s="92">
        <f>AF340+AF348</f>
        <v>0</v>
      </c>
      <c r="AG338" s="83">
        <f t="shared" si="75"/>
        <v>0</v>
      </c>
      <c r="AH338" s="204">
        <f t="shared" si="78"/>
        <v>0</v>
      </c>
      <c r="AI338" s="106"/>
      <c r="AJ338" s="79"/>
      <c r="AK338" s="79"/>
      <c r="AL338" s="79"/>
      <c r="AM338" s="79"/>
      <c r="AN338" s="202">
        <f t="shared" si="66"/>
        <v>0</v>
      </c>
    </row>
    <row r="339" spans="1:40" ht="15" customHeight="1" hidden="1" thickBot="1">
      <c r="A339" s="123"/>
      <c r="B339" s="113"/>
      <c r="C339" s="113" t="s">
        <v>377</v>
      </c>
      <c r="D339" s="91"/>
      <c r="E339" s="91"/>
      <c r="F339" s="91"/>
      <c r="G339" s="91"/>
      <c r="H339" s="91"/>
      <c r="I339" s="108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01">
        <f t="shared" si="79"/>
        <v>0</v>
      </c>
      <c r="AD339" s="215">
        <f t="shared" si="80"/>
        <v>0</v>
      </c>
      <c r="AE339" s="91"/>
      <c r="AF339" s="91"/>
      <c r="AG339" s="83"/>
      <c r="AH339" s="204"/>
      <c r="AI339" s="106"/>
      <c r="AJ339" s="79"/>
      <c r="AK339" s="79"/>
      <c r="AL339" s="79"/>
      <c r="AM339" s="79"/>
      <c r="AN339" s="202">
        <f t="shared" si="66"/>
        <v>0</v>
      </c>
    </row>
    <row r="340" spans="1:40" ht="15" customHeight="1" hidden="1" thickBot="1">
      <c r="A340" s="123" t="s">
        <v>487</v>
      </c>
      <c r="B340" s="113"/>
      <c r="C340" s="113" t="s">
        <v>112</v>
      </c>
      <c r="D340" s="91">
        <f>D341</f>
        <v>0</v>
      </c>
      <c r="E340" s="91">
        <f>E341</f>
        <v>0</v>
      </c>
      <c r="F340" s="91">
        <f>F341</f>
        <v>511883</v>
      </c>
      <c r="G340" s="91">
        <f>G341</f>
        <v>0</v>
      </c>
      <c r="H340" s="91"/>
      <c r="I340" s="108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01">
        <f t="shared" si="79"/>
        <v>0</v>
      </c>
      <c r="AD340" s="215">
        <f t="shared" si="80"/>
        <v>511883</v>
      </c>
      <c r="AE340" s="91"/>
      <c r="AF340" s="91">
        <f aca="true" t="shared" si="81" ref="AF340:AF345">G340</f>
        <v>0</v>
      </c>
      <c r="AG340" s="83">
        <f t="shared" si="75"/>
        <v>0</v>
      </c>
      <c r="AH340" s="204">
        <f aca="true" t="shared" si="82" ref="AH340:AH346">E340-AF340</f>
        <v>0</v>
      </c>
      <c r="AI340" s="106"/>
      <c r="AJ340" s="79"/>
      <c r="AK340" s="79"/>
      <c r="AL340" s="79"/>
      <c r="AM340" s="79"/>
      <c r="AN340" s="202">
        <f t="shared" si="66"/>
        <v>0</v>
      </c>
    </row>
    <row r="341" spans="1:40" ht="15" customHeight="1" hidden="1" thickBot="1">
      <c r="A341" s="123" t="s">
        <v>490</v>
      </c>
      <c r="B341" s="113"/>
      <c r="C341" s="113" t="s">
        <v>113</v>
      </c>
      <c r="D341" s="91">
        <f>D342+D343</f>
        <v>0</v>
      </c>
      <c r="E341" s="91">
        <f>E342+E343</f>
        <v>0</v>
      </c>
      <c r="F341" s="91">
        <f>F343+F344+F342</f>
        <v>511883</v>
      </c>
      <c r="G341" s="91">
        <f>G343+G344+G342</f>
        <v>0</v>
      </c>
      <c r="H341" s="91"/>
      <c r="I341" s="108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01">
        <f t="shared" si="79"/>
        <v>0</v>
      </c>
      <c r="AD341" s="215">
        <f t="shared" si="80"/>
        <v>511883</v>
      </c>
      <c r="AE341" s="91"/>
      <c r="AF341" s="91">
        <f t="shared" si="81"/>
        <v>0</v>
      </c>
      <c r="AG341" s="83">
        <f t="shared" si="75"/>
        <v>0</v>
      </c>
      <c r="AH341" s="204">
        <f t="shared" si="82"/>
        <v>0</v>
      </c>
      <c r="AI341" s="106"/>
      <c r="AJ341" s="79"/>
      <c r="AK341" s="79"/>
      <c r="AL341" s="79"/>
      <c r="AM341" s="79"/>
      <c r="AN341" s="202">
        <f t="shared" si="66"/>
        <v>0</v>
      </c>
    </row>
    <row r="342" spans="1:40" ht="15" customHeight="1" hidden="1" thickBot="1">
      <c r="A342" s="127" t="s">
        <v>618</v>
      </c>
      <c r="B342" s="113"/>
      <c r="C342" s="113" t="s">
        <v>114</v>
      </c>
      <c r="D342" s="91">
        <v>0</v>
      </c>
      <c r="E342" s="91">
        <v>0</v>
      </c>
      <c r="F342" s="91">
        <v>511883</v>
      </c>
      <c r="G342" s="91">
        <v>0</v>
      </c>
      <c r="H342" s="91"/>
      <c r="I342" s="108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01">
        <f t="shared" si="79"/>
        <v>0</v>
      </c>
      <c r="AD342" s="215">
        <f t="shared" si="80"/>
        <v>511883</v>
      </c>
      <c r="AE342" s="91"/>
      <c r="AF342" s="91">
        <f t="shared" si="81"/>
        <v>0</v>
      </c>
      <c r="AG342" s="83">
        <f t="shared" si="75"/>
        <v>0</v>
      </c>
      <c r="AH342" s="204">
        <f t="shared" si="82"/>
        <v>0</v>
      </c>
      <c r="AI342" s="106"/>
      <c r="AJ342" s="79"/>
      <c r="AK342" s="79"/>
      <c r="AL342" s="79"/>
      <c r="AM342" s="79"/>
      <c r="AN342" s="202">
        <f t="shared" si="66"/>
        <v>0</v>
      </c>
    </row>
    <row r="343" spans="1:40" ht="14.25" customHeight="1" hidden="1">
      <c r="A343" s="123" t="s">
        <v>513</v>
      </c>
      <c r="B343" s="113"/>
      <c r="C343" s="113" t="s">
        <v>115</v>
      </c>
      <c r="D343" s="91">
        <v>0</v>
      </c>
      <c r="E343" s="91">
        <v>0</v>
      </c>
      <c r="F343" s="91"/>
      <c r="G343" s="91"/>
      <c r="H343" s="91"/>
      <c r="I343" s="108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01">
        <f t="shared" si="79"/>
        <v>0</v>
      </c>
      <c r="AD343" s="215">
        <f t="shared" si="80"/>
        <v>0</v>
      </c>
      <c r="AE343" s="91"/>
      <c r="AF343" s="91">
        <f t="shared" si="81"/>
        <v>0</v>
      </c>
      <c r="AG343" s="83">
        <f t="shared" si="75"/>
        <v>0</v>
      </c>
      <c r="AH343" s="204">
        <f t="shared" si="82"/>
        <v>0</v>
      </c>
      <c r="AI343" s="106"/>
      <c r="AJ343" s="79"/>
      <c r="AK343" s="79"/>
      <c r="AL343" s="79"/>
      <c r="AM343" s="79"/>
      <c r="AN343" s="202">
        <f t="shared" si="66"/>
        <v>0</v>
      </c>
    </row>
    <row r="344" spans="1:40" ht="15" customHeight="1" hidden="1">
      <c r="A344" s="123" t="s">
        <v>613</v>
      </c>
      <c r="B344" s="113"/>
      <c r="C344" s="113" t="s">
        <v>688</v>
      </c>
      <c r="D344" s="91">
        <f>D345</f>
        <v>0</v>
      </c>
      <c r="E344" s="91">
        <f>E345</f>
        <v>0</v>
      </c>
      <c r="F344" s="91"/>
      <c r="G344" s="91"/>
      <c r="H344" s="91"/>
      <c r="I344" s="108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01">
        <f t="shared" si="79"/>
        <v>0</v>
      </c>
      <c r="AD344" s="215">
        <f t="shared" si="80"/>
        <v>0</v>
      </c>
      <c r="AE344" s="91"/>
      <c r="AF344" s="91">
        <f t="shared" si="81"/>
        <v>0</v>
      </c>
      <c r="AG344" s="83">
        <f t="shared" si="75"/>
        <v>0</v>
      </c>
      <c r="AH344" s="204">
        <f t="shared" si="82"/>
        <v>0</v>
      </c>
      <c r="AI344" s="106"/>
      <c r="AJ344" s="79"/>
      <c r="AK344" s="79"/>
      <c r="AL344" s="79"/>
      <c r="AM344" s="79"/>
      <c r="AN344" s="202">
        <f t="shared" si="66"/>
        <v>0</v>
      </c>
    </row>
    <row r="345" spans="1:40" ht="15" customHeight="1" hidden="1">
      <c r="A345" s="123" t="s">
        <v>614</v>
      </c>
      <c r="B345" s="113"/>
      <c r="C345" s="113" t="s">
        <v>689</v>
      </c>
      <c r="D345" s="91"/>
      <c r="E345" s="91"/>
      <c r="F345" s="91"/>
      <c r="G345" s="91"/>
      <c r="H345" s="91"/>
      <c r="I345" s="108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01">
        <f t="shared" si="79"/>
        <v>0</v>
      </c>
      <c r="AD345" s="215">
        <f t="shared" si="80"/>
        <v>0</v>
      </c>
      <c r="AE345" s="91"/>
      <c r="AF345" s="91">
        <f t="shared" si="81"/>
        <v>0</v>
      </c>
      <c r="AG345" s="83">
        <f t="shared" si="75"/>
        <v>0</v>
      </c>
      <c r="AH345" s="204">
        <f t="shared" si="82"/>
        <v>0</v>
      </c>
      <c r="AI345" s="106"/>
      <c r="AJ345" s="79"/>
      <c r="AK345" s="79"/>
      <c r="AL345" s="79"/>
      <c r="AM345" s="79"/>
      <c r="AN345" s="202">
        <f t="shared" si="66"/>
        <v>0</v>
      </c>
    </row>
    <row r="346" spans="1:40" ht="13.5" customHeight="1" hidden="1" thickBot="1">
      <c r="A346" s="123" t="s">
        <v>448</v>
      </c>
      <c r="B346" s="113"/>
      <c r="C346" s="113" t="s">
        <v>228</v>
      </c>
      <c r="D346" s="91">
        <f>D348</f>
        <v>0</v>
      </c>
      <c r="E346" s="91">
        <f>E348</f>
        <v>0</v>
      </c>
      <c r="F346" s="91">
        <f>F348</f>
        <v>217200</v>
      </c>
      <c r="G346" s="91">
        <f>G348</f>
        <v>0</v>
      </c>
      <c r="H346" s="91"/>
      <c r="I346" s="108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01">
        <f t="shared" si="79"/>
        <v>0</v>
      </c>
      <c r="AD346" s="215">
        <f t="shared" si="80"/>
        <v>217200</v>
      </c>
      <c r="AE346" s="91"/>
      <c r="AF346" s="91">
        <f>G346</f>
        <v>0</v>
      </c>
      <c r="AG346" s="83">
        <f t="shared" si="75"/>
        <v>0</v>
      </c>
      <c r="AH346" s="204">
        <f t="shared" si="82"/>
        <v>0</v>
      </c>
      <c r="AI346" s="106"/>
      <c r="AJ346" s="79"/>
      <c r="AK346" s="79"/>
      <c r="AL346" s="79"/>
      <c r="AM346" s="79"/>
      <c r="AN346" s="202">
        <f t="shared" si="66"/>
        <v>0</v>
      </c>
    </row>
    <row r="347" spans="1:40" ht="15" customHeight="1" hidden="1">
      <c r="A347" s="123"/>
      <c r="B347" s="113"/>
      <c r="C347" s="113" t="s">
        <v>229</v>
      </c>
      <c r="D347" s="91"/>
      <c r="E347" s="91"/>
      <c r="F347" s="91"/>
      <c r="G347" s="91"/>
      <c r="H347" s="91"/>
      <c r="I347" s="108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01">
        <f t="shared" si="79"/>
        <v>0</v>
      </c>
      <c r="AD347" s="215">
        <f t="shared" si="80"/>
        <v>0</v>
      </c>
      <c r="AE347" s="91"/>
      <c r="AF347" s="91"/>
      <c r="AG347" s="83">
        <f t="shared" si="75"/>
        <v>0</v>
      </c>
      <c r="AH347" s="204"/>
      <c r="AI347" s="106"/>
      <c r="AJ347" s="79"/>
      <c r="AK347" s="79"/>
      <c r="AL347" s="79"/>
      <c r="AM347" s="79"/>
      <c r="AN347" s="202">
        <f t="shared" si="66"/>
        <v>0</v>
      </c>
    </row>
    <row r="348" spans="1:40" ht="18" customHeight="1" hidden="1" thickBot="1">
      <c r="A348" s="123" t="s">
        <v>495</v>
      </c>
      <c r="B348" s="113"/>
      <c r="C348" s="113" t="s">
        <v>230</v>
      </c>
      <c r="D348" s="386">
        <v>0</v>
      </c>
      <c r="E348" s="386">
        <v>0</v>
      </c>
      <c r="F348" s="91">
        <v>217200</v>
      </c>
      <c r="G348" s="91">
        <v>0</v>
      </c>
      <c r="H348" s="91"/>
      <c r="I348" s="108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01">
        <f t="shared" si="79"/>
        <v>0</v>
      </c>
      <c r="AD348" s="215">
        <f t="shared" si="80"/>
        <v>217200</v>
      </c>
      <c r="AE348" s="91"/>
      <c r="AF348" s="91">
        <f>G348</f>
        <v>0</v>
      </c>
      <c r="AG348" s="83">
        <f t="shared" si="75"/>
        <v>0</v>
      </c>
      <c r="AH348" s="204">
        <f>E348-AF348</f>
        <v>0</v>
      </c>
      <c r="AI348" s="198">
        <v>29800</v>
      </c>
      <c r="AJ348" s="79"/>
      <c r="AK348" s="79"/>
      <c r="AL348" s="79"/>
      <c r="AM348" s="79"/>
      <c r="AN348" s="202">
        <f t="shared" si="66"/>
        <v>29800</v>
      </c>
    </row>
    <row r="349" spans="1:40" ht="0.75" customHeight="1" hidden="1">
      <c r="A349" s="123" t="s">
        <v>496</v>
      </c>
      <c r="B349" s="113"/>
      <c r="C349" s="113" t="s">
        <v>230</v>
      </c>
      <c r="D349" s="91">
        <v>15000</v>
      </c>
      <c r="E349" s="91">
        <v>15000</v>
      </c>
      <c r="F349" s="91"/>
      <c r="G349" s="91"/>
      <c r="H349" s="91"/>
      <c r="I349" s="108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01">
        <f t="shared" si="79"/>
        <v>0</v>
      </c>
      <c r="AD349" s="215">
        <f t="shared" si="80"/>
        <v>0</v>
      </c>
      <c r="AE349" s="91"/>
      <c r="AF349" s="91">
        <f>G349</f>
        <v>0</v>
      </c>
      <c r="AG349" s="83">
        <f aca="true" t="shared" si="83" ref="AG349:AG365">D349-AF349</f>
        <v>15000</v>
      </c>
      <c r="AH349" s="204">
        <f>E349-AF349</f>
        <v>15000</v>
      </c>
      <c r="AI349" s="106"/>
      <c r="AJ349" s="79"/>
      <c r="AK349" s="79"/>
      <c r="AL349" s="79"/>
      <c r="AM349" s="79"/>
      <c r="AN349" s="202">
        <f t="shared" si="66"/>
        <v>0</v>
      </c>
    </row>
    <row r="350" spans="1:40" ht="19.5" customHeight="1" thickBot="1">
      <c r="A350" s="122" t="s">
        <v>178</v>
      </c>
      <c r="B350" s="113"/>
      <c r="C350" s="116" t="s">
        <v>180</v>
      </c>
      <c r="D350" s="92">
        <f>D352+D358</f>
        <v>103000</v>
      </c>
      <c r="E350" s="92">
        <f>E352+E358</f>
        <v>103000</v>
      </c>
      <c r="F350" s="92">
        <f>F352+F358</f>
        <v>296313.8</v>
      </c>
      <c r="G350" s="92">
        <f>G352+G358</f>
        <v>102200</v>
      </c>
      <c r="H350" s="92"/>
      <c r="I350" s="225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01">
        <f t="shared" si="79"/>
        <v>0</v>
      </c>
      <c r="AD350" s="215">
        <f t="shared" si="80"/>
        <v>296313.8</v>
      </c>
      <c r="AE350" s="91"/>
      <c r="AF350" s="92">
        <f>G350</f>
        <v>102200</v>
      </c>
      <c r="AG350" s="83">
        <f t="shared" si="83"/>
        <v>800</v>
      </c>
      <c r="AH350" s="204">
        <f>E350-AF350</f>
        <v>800</v>
      </c>
      <c r="AI350" s="106"/>
      <c r="AJ350" s="79"/>
      <c r="AK350" s="79"/>
      <c r="AL350" s="79"/>
      <c r="AM350" s="79"/>
      <c r="AN350" s="202">
        <f t="shared" si="66"/>
        <v>0</v>
      </c>
    </row>
    <row r="351" spans="1:40" ht="12.75" customHeight="1" thickBot="1">
      <c r="A351" s="128"/>
      <c r="B351" s="113"/>
      <c r="C351" s="113" t="s">
        <v>377</v>
      </c>
      <c r="D351" s="91"/>
      <c r="E351" s="91"/>
      <c r="F351" s="91"/>
      <c r="G351" s="91"/>
      <c r="H351" s="91"/>
      <c r="I351" s="108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01">
        <f t="shared" si="79"/>
        <v>0</v>
      </c>
      <c r="AD351" s="215">
        <f t="shared" si="80"/>
        <v>0</v>
      </c>
      <c r="AE351" s="91"/>
      <c r="AF351" s="91"/>
      <c r="AG351" s="83"/>
      <c r="AH351" s="204"/>
      <c r="AI351" s="106"/>
      <c r="AJ351" s="79"/>
      <c r="AK351" s="79"/>
      <c r="AL351" s="79"/>
      <c r="AM351" s="79"/>
      <c r="AN351" s="202">
        <f t="shared" si="66"/>
        <v>0</v>
      </c>
    </row>
    <row r="352" spans="1:40" ht="15" customHeight="1" thickBot="1">
      <c r="A352" s="123" t="s">
        <v>487</v>
      </c>
      <c r="B352" s="113"/>
      <c r="C352" s="113" t="s">
        <v>181</v>
      </c>
      <c r="D352" s="91">
        <f>D353+D357+D361</f>
        <v>103000</v>
      </c>
      <c r="E352" s="91">
        <f>E353+E357+E361</f>
        <v>103000</v>
      </c>
      <c r="F352" s="91">
        <f>F353+F357</f>
        <v>275448.8</v>
      </c>
      <c r="G352" s="91">
        <f>G353+G357</f>
        <v>102200</v>
      </c>
      <c r="H352" s="91"/>
      <c r="I352" s="108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01">
        <f t="shared" si="79"/>
        <v>0</v>
      </c>
      <c r="AD352" s="215">
        <f t="shared" si="80"/>
        <v>275448.8</v>
      </c>
      <c r="AE352" s="91"/>
      <c r="AF352" s="91">
        <f aca="true" t="shared" si="84" ref="AF352:AF359">G352</f>
        <v>102200</v>
      </c>
      <c r="AG352" s="83">
        <f t="shared" si="83"/>
        <v>800</v>
      </c>
      <c r="AH352" s="204">
        <f aca="true" t="shared" si="85" ref="AH352:AH365">E352-AF352</f>
        <v>800</v>
      </c>
      <c r="AI352" s="106"/>
      <c r="AJ352" s="79"/>
      <c r="AK352" s="79"/>
      <c r="AL352" s="79"/>
      <c r="AM352" s="79"/>
      <c r="AN352" s="202">
        <f t="shared" si="66"/>
        <v>0</v>
      </c>
    </row>
    <row r="353" spans="1:40" ht="14.25" customHeight="1" thickBot="1">
      <c r="A353" s="123" t="s">
        <v>490</v>
      </c>
      <c r="B353" s="113"/>
      <c r="C353" s="113" t="s">
        <v>182</v>
      </c>
      <c r="D353" s="91">
        <f>D355+D356+D354</f>
        <v>103000</v>
      </c>
      <c r="E353" s="91">
        <f>E355+E356+E354</f>
        <v>103000</v>
      </c>
      <c r="F353" s="91">
        <f>F355+F356+F354</f>
        <v>275448.8</v>
      </c>
      <c r="G353" s="91">
        <f>G355+G356+G354</f>
        <v>102200</v>
      </c>
      <c r="H353" s="91"/>
      <c r="I353" s="108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01">
        <f t="shared" si="79"/>
        <v>0</v>
      </c>
      <c r="AD353" s="215">
        <f t="shared" si="80"/>
        <v>275448.8</v>
      </c>
      <c r="AE353" s="91"/>
      <c r="AF353" s="91">
        <f t="shared" si="84"/>
        <v>102200</v>
      </c>
      <c r="AG353" s="83">
        <f t="shared" si="83"/>
        <v>800</v>
      </c>
      <c r="AH353" s="204">
        <f t="shared" si="85"/>
        <v>800</v>
      </c>
      <c r="AI353" s="106"/>
      <c r="AJ353" s="79"/>
      <c r="AK353" s="79"/>
      <c r="AL353" s="79"/>
      <c r="AM353" s="79"/>
      <c r="AN353" s="202">
        <f t="shared" si="66"/>
        <v>0</v>
      </c>
    </row>
    <row r="354" spans="1:40" ht="14.25" customHeight="1" hidden="1" thickBot="1">
      <c r="A354" s="123" t="s">
        <v>491</v>
      </c>
      <c r="B354" s="113"/>
      <c r="C354" s="113" t="s">
        <v>776</v>
      </c>
      <c r="D354" s="91">
        <v>0</v>
      </c>
      <c r="E354" s="91">
        <v>0</v>
      </c>
      <c r="F354" s="91">
        <v>25675</v>
      </c>
      <c r="G354" s="91"/>
      <c r="H354" s="91"/>
      <c r="I354" s="108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01">
        <f t="shared" si="79"/>
        <v>0</v>
      </c>
      <c r="AD354" s="215">
        <f t="shared" si="80"/>
        <v>25675</v>
      </c>
      <c r="AE354" s="91"/>
      <c r="AF354" s="91"/>
      <c r="AG354" s="83">
        <f t="shared" si="83"/>
        <v>0</v>
      </c>
      <c r="AH354" s="204">
        <f t="shared" si="85"/>
        <v>0</v>
      </c>
      <c r="AI354" s="106"/>
      <c r="AJ354" s="79"/>
      <c r="AK354" s="79"/>
      <c r="AL354" s="79"/>
      <c r="AM354" s="79"/>
      <c r="AN354" s="202"/>
    </row>
    <row r="355" spans="1:40" ht="17.25" customHeight="1" thickBot="1">
      <c r="A355" s="127" t="s">
        <v>618</v>
      </c>
      <c r="B355" s="113"/>
      <c r="C355" s="113" t="s">
        <v>183</v>
      </c>
      <c r="D355" s="91">
        <v>103000</v>
      </c>
      <c r="E355" s="91">
        <v>103000</v>
      </c>
      <c r="F355" s="91">
        <v>44748</v>
      </c>
      <c r="G355" s="91">
        <v>102200</v>
      </c>
      <c r="H355" s="91"/>
      <c r="I355" s="108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01">
        <f t="shared" si="79"/>
        <v>0</v>
      </c>
      <c r="AD355" s="215">
        <f t="shared" si="80"/>
        <v>44748</v>
      </c>
      <c r="AE355" s="91"/>
      <c r="AF355" s="91">
        <f t="shared" si="84"/>
        <v>102200</v>
      </c>
      <c r="AG355" s="83">
        <f t="shared" si="83"/>
        <v>800</v>
      </c>
      <c r="AH355" s="204">
        <f t="shared" si="85"/>
        <v>800</v>
      </c>
      <c r="AI355" s="198">
        <v>700</v>
      </c>
      <c r="AJ355" s="199">
        <v>1740</v>
      </c>
      <c r="AK355" s="79"/>
      <c r="AL355" s="79"/>
      <c r="AM355" s="79"/>
      <c r="AN355" s="202">
        <f t="shared" si="66"/>
        <v>2440</v>
      </c>
    </row>
    <row r="356" spans="1:40" ht="17.25" customHeight="1" hidden="1" thickBot="1">
      <c r="A356" s="123" t="s">
        <v>770</v>
      </c>
      <c r="B356" s="113"/>
      <c r="C356" s="113" t="s">
        <v>179</v>
      </c>
      <c r="D356" s="91">
        <v>0</v>
      </c>
      <c r="E356" s="91">
        <v>0</v>
      </c>
      <c r="F356" s="91">
        <v>205025.8</v>
      </c>
      <c r="G356" s="91"/>
      <c r="H356" s="91"/>
      <c r="I356" s="108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01">
        <f t="shared" si="79"/>
        <v>0</v>
      </c>
      <c r="AD356" s="215">
        <f t="shared" si="80"/>
        <v>205025.8</v>
      </c>
      <c r="AE356" s="91"/>
      <c r="AF356" s="91">
        <f t="shared" si="84"/>
        <v>0</v>
      </c>
      <c r="AG356" s="83">
        <f t="shared" si="83"/>
        <v>0</v>
      </c>
      <c r="AH356" s="204">
        <f t="shared" si="85"/>
        <v>0</v>
      </c>
      <c r="AI356" s="198">
        <v>1782.7</v>
      </c>
      <c r="AJ356" s="199">
        <v>6156</v>
      </c>
      <c r="AK356" s="79"/>
      <c r="AL356" s="79"/>
      <c r="AM356" s="79"/>
      <c r="AN356" s="202">
        <f t="shared" si="66"/>
        <v>7938.7</v>
      </c>
    </row>
    <row r="357" spans="1:40" ht="4.5" customHeight="1" hidden="1" thickBot="1">
      <c r="A357" s="123" t="s">
        <v>448</v>
      </c>
      <c r="B357" s="113"/>
      <c r="C357" s="113" t="s">
        <v>184</v>
      </c>
      <c r="D357" s="91"/>
      <c r="E357" s="91"/>
      <c r="F357" s="91"/>
      <c r="G357" s="91"/>
      <c r="H357" s="91"/>
      <c r="I357" s="108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01">
        <f t="shared" si="79"/>
        <v>0</v>
      </c>
      <c r="AD357" s="215">
        <f t="shared" si="80"/>
        <v>0</v>
      </c>
      <c r="AE357" s="91"/>
      <c r="AF357" s="91">
        <f t="shared" si="84"/>
        <v>0</v>
      </c>
      <c r="AG357" s="83">
        <f t="shared" si="83"/>
        <v>0</v>
      </c>
      <c r="AH357" s="204">
        <f t="shared" si="85"/>
        <v>0</v>
      </c>
      <c r="AI357" s="106"/>
      <c r="AJ357" s="79"/>
      <c r="AK357" s="79"/>
      <c r="AL357" s="79"/>
      <c r="AM357" s="79"/>
      <c r="AN357" s="202">
        <f t="shared" si="66"/>
        <v>0</v>
      </c>
    </row>
    <row r="358" spans="1:40" ht="15.75" customHeight="1" hidden="1" thickBot="1">
      <c r="A358" s="123" t="s">
        <v>495</v>
      </c>
      <c r="B358" s="113"/>
      <c r="C358" s="113" t="s">
        <v>185</v>
      </c>
      <c r="D358" s="91">
        <f>D359+D360</f>
        <v>0</v>
      </c>
      <c r="E358" s="91">
        <f>E359+E360</f>
        <v>0</v>
      </c>
      <c r="F358" s="91">
        <f>F359+F360</f>
        <v>20865</v>
      </c>
      <c r="G358" s="91">
        <f>G359+G360</f>
        <v>0</v>
      </c>
      <c r="H358" s="91"/>
      <c r="I358" s="108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01">
        <f t="shared" si="79"/>
        <v>0</v>
      </c>
      <c r="AD358" s="215">
        <f t="shared" si="80"/>
        <v>20865</v>
      </c>
      <c r="AE358" s="91"/>
      <c r="AF358" s="91">
        <f t="shared" si="84"/>
        <v>0</v>
      </c>
      <c r="AG358" s="83">
        <f t="shared" si="83"/>
        <v>0</v>
      </c>
      <c r="AH358" s="204">
        <f t="shared" si="85"/>
        <v>0</v>
      </c>
      <c r="AI358" s="106"/>
      <c r="AJ358" s="79"/>
      <c r="AK358" s="79"/>
      <c r="AL358" s="79"/>
      <c r="AM358" s="79"/>
      <c r="AN358" s="202">
        <f t="shared" si="66"/>
        <v>0</v>
      </c>
    </row>
    <row r="359" spans="1:40" ht="0.75" customHeight="1" hidden="1" thickBot="1">
      <c r="A359" s="123" t="s">
        <v>496</v>
      </c>
      <c r="B359" s="113"/>
      <c r="C359" s="113" t="s">
        <v>186</v>
      </c>
      <c r="D359" s="91">
        <v>0</v>
      </c>
      <c r="E359" s="91">
        <v>0</v>
      </c>
      <c r="F359" s="91"/>
      <c r="G359" s="91"/>
      <c r="H359" s="91"/>
      <c r="I359" s="108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01">
        <f t="shared" si="79"/>
        <v>0</v>
      </c>
      <c r="AD359" s="215">
        <f t="shared" si="80"/>
        <v>0</v>
      </c>
      <c r="AE359" s="91"/>
      <c r="AF359" s="91">
        <f t="shared" si="84"/>
        <v>0</v>
      </c>
      <c r="AG359" s="83">
        <f t="shared" si="83"/>
        <v>0</v>
      </c>
      <c r="AH359" s="204">
        <f t="shared" si="85"/>
        <v>0</v>
      </c>
      <c r="AI359" s="106"/>
      <c r="AJ359" s="79"/>
      <c r="AK359" s="79"/>
      <c r="AL359" s="79"/>
      <c r="AM359" s="79"/>
      <c r="AN359" s="202">
        <f aca="true" t="shared" si="86" ref="AN359:AN423">AI359+AJ359+AK359+AL359+AM359</f>
        <v>0</v>
      </c>
    </row>
    <row r="360" spans="1:40" ht="19.5" customHeight="1" hidden="1" thickBot="1">
      <c r="A360" s="123" t="s">
        <v>497</v>
      </c>
      <c r="B360" s="113"/>
      <c r="C360" s="113" t="s">
        <v>187</v>
      </c>
      <c r="D360" s="91">
        <v>0</v>
      </c>
      <c r="E360" s="91">
        <v>0</v>
      </c>
      <c r="F360" s="91">
        <v>20865</v>
      </c>
      <c r="G360" s="91"/>
      <c r="H360" s="91"/>
      <c r="I360" s="108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01">
        <f t="shared" si="79"/>
        <v>0</v>
      </c>
      <c r="AD360" s="215">
        <f t="shared" si="80"/>
        <v>20865</v>
      </c>
      <c r="AE360" s="91"/>
      <c r="AF360" s="91">
        <f>G360</f>
        <v>0</v>
      </c>
      <c r="AG360" s="83">
        <f t="shared" si="83"/>
        <v>0</v>
      </c>
      <c r="AH360" s="204">
        <f t="shared" si="85"/>
        <v>0</v>
      </c>
      <c r="AI360" s="106"/>
      <c r="AJ360" s="79"/>
      <c r="AK360" s="79"/>
      <c r="AL360" s="79"/>
      <c r="AM360" s="79"/>
      <c r="AN360" s="202">
        <f t="shared" si="86"/>
        <v>0</v>
      </c>
    </row>
    <row r="361" spans="1:40" ht="19.5" customHeight="1" hidden="1">
      <c r="A361" s="123" t="s">
        <v>356</v>
      </c>
      <c r="B361" s="113"/>
      <c r="C361" s="113" t="s">
        <v>358</v>
      </c>
      <c r="D361" s="91">
        <v>0</v>
      </c>
      <c r="E361" s="91">
        <v>0</v>
      </c>
      <c r="F361" s="91"/>
      <c r="G361" s="91"/>
      <c r="H361" s="91"/>
      <c r="I361" s="108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01">
        <f t="shared" si="79"/>
        <v>0</v>
      </c>
      <c r="AD361" s="215">
        <f t="shared" si="80"/>
        <v>0</v>
      </c>
      <c r="AE361" s="91"/>
      <c r="AF361" s="91">
        <f>G361</f>
        <v>0</v>
      </c>
      <c r="AG361" s="83">
        <f t="shared" si="83"/>
        <v>0</v>
      </c>
      <c r="AH361" s="204">
        <f t="shared" si="85"/>
        <v>0</v>
      </c>
      <c r="AI361" s="106"/>
      <c r="AJ361" s="79"/>
      <c r="AK361" s="79"/>
      <c r="AL361" s="79"/>
      <c r="AM361" s="79"/>
      <c r="AN361" s="202">
        <f t="shared" si="86"/>
        <v>0</v>
      </c>
    </row>
    <row r="362" spans="1:40" ht="21.75" customHeight="1" thickBot="1">
      <c r="A362" s="122" t="s">
        <v>279</v>
      </c>
      <c r="B362" s="116"/>
      <c r="C362" s="116" t="s">
        <v>232</v>
      </c>
      <c r="D362" s="92">
        <f>D364+D370</f>
        <v>3448</v>
      </c>
      <c r="E362" s="92">
        <f>E364+E370</f>
        <v>3448</v>
      </c>
      <c r="F362" s="92">
        <f>F364+F372</f>
        <v>21000</v>
      </c>
      <c r="G362" s="92">
        <f>G364+G372</f>
        <v>3448</v>
      </c>
      <c r="H362" s="92"/>
      <c r="I362" s="225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01">
        <f t="shared" si="79"/>
        <v>0</v>
      </c>
      <c r="AD362" s="215">
        <f t="shared" si="80"/>
        <v>21000</v>
      </c>
      <c r="AE362" s="91"/>
      <c r="AF362" s="92">
        <f>G362</f>
        <v>3448</v>
      </c>
      <c r="AG362" s="83">
        <f t="shared" si="83"/>
        <v>0</v>
      </c>
      <c r="AH362" s="204">
        <f t="shared" si="85"/>
        <v>0</v>
      </c>
      <c r="AI362" s="106"/>
      <c r="AJ362" s="79"/>
      <c r="AK362" s="79"/>
      <c r="AL362" s="79"/>
      <c r="AM362" s="79"/>
      <c r="AN362" s="202">
        <f t="shared" si="86"/>
        <v>0</v>
      </c>
    </row>
    <row r="363" spans="1:40" ht="16.5" customHeight="1" thickBot="1">
      <c r="A363" s="123"/>
      <c r="B363" s="113"/>
      <c r="C363" s="113" t="s">
        <v>377</v>
      </c>
      <c r="D363" s="91"/>
      <c r="E363" s="91"/>
      <c r="F363" s="91"/>
      <c r="G363" s="91"/>
      <c r="H363" s="91"/>
      <c r="I363" s="108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01">
        <f t="shared" si="79"/>
        <v>0</v>
      </c>
      <c r="AD363" s="215">
        <f t="shared" si="80"/>
        <v>0</v>
      </c>
      <c r="AE363" s="91"/>
      <c r="AF363" s="83"/>
      <c r="AG363" s="83"/>
      <c r="AH363" s="204"/>
      <c r="AI363" s="106"/>
      <c r="AJ363" s="79"/>
      <c r="AK363" s="79"/>
      <c r="AL363" s="79"/>
      <c r="AM363" s="79"/>
      <c r="AN363" s="202">
        <f t="shared" si="86"/>
        <v>0</v>
      </c>
    </row>
    <row r="364" spans="1:40" ht="15" customHeight="1" thickBot="1">
      <c r="A364" s="123" t="s">
        <v>26</v>
      </c>
      <c r="B364" s="113"/>
      <c r="C364" s="113" t="s">
        <v>233</v>
      </c>
      <c r="D364" s="91">
        <f>D365</f>
        <v>3448</v>
      </c>
      <c r="E364" s="91">
        <f>E365</f>
        <v>3448</v>
      </c>
      <c r="F364" s="91">
        <f>F365</f>
        <v>10000</v>
      </c>
      <c r="G364" s="91">
        <f>G365</f>
        <v>3448</v>
      </c>
      <c r="H364" s="91"/>
      <c r="I364" s="108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01">
        <f t="shared" si="79"/>
        <v>0</v>
      </c>
      <c r="AD364" s="215">
        <f t="shared" si="80"/>
        <v>10000</v>
      </c>
      <c r="AE364" s="91"/>
      <c r="AF364" s="91">
        <f aca="true" t="shared" si="87" ref="AF364:AF373">G364</f>
        <v>3448</v>
      </c>
      <c r="AG364" s="83">
        <f t="shared" si="83"/>
        <v>0</v>
      </c>
      <c r="AH364" s="204">
        <f t="shared" si="85"/>
        <v>0</v>
      </c>
      <c r="AI364" s="106"/>
      <c r="AJ364" s="79"/>
      <c r="AK364" s="79"/>
      <c r="AL364" s="79"/>
      <c r="AM364" s="79"/>
      <c r="AN364" s="202">
        <f t="shared" si="86"/>
        <v>0</v>
      </c>
    </row>
    <row r="365" spans="1:40" ht="15.75" customHeight="1" thickBot="1">
      <c r="A365" s="123" t="s">
        <v>490</v>
      </c>
      <c r="B365" s="113"/>
      <c r="C365" s="113" t="s">
        <v>234</v>
      </c>
      <c r="D365" s="91">
        <f>D367+D368+D366</f>
        <v>3448</v>
      </c>
      <c r="E365" s="91">
        <f>E367+E368+E366</f>
        <v>3448</v>
      </c>
      <c r="F365" s="91">
        <f>F367+F368+F366</f>
        <v>10000</v>
      </c>
      <c r="G365" s="91">
        <f>G367+G368+G366</f>
        <v>3448</v>
      </c>
      <c r="H365" s="91"/>
      <c r="I365" s="108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01">
        <f t="shared" si="79"/>
        <v>0</v>
      </c>
      <c r="AD365" s="215">
        <f t="shared" si="80"/>
        <v>10000</v>
      </c>
      <c r="AE365" s="91"/>
      <c r="AF365" s="91">
        <f t="shared" si="87"/>
        <v>3448</v>
      </c>
      <c r="AG365" s="83">
        <f t="shared" si="83"/>
        <v>0</v>
      </c>
      <c r="AH365" s="204">
        <f t="shared" si="85"/>
        <v>0</v>
      </c>
      <c r="AI365" s="106"/>
      <c r="AJ365" s="79"/>
      <c r="AK365" s="79"/>
      <c r="AL365" s="79"/>
      <c r="AM365" s="79"/>
      <c r="AN365" s="202">
        <f t="shared" si="86"/>
        <v>0</v>
      </c>
    </row>
    <row r="366" spans="1:40" ht="15" customHeight="1" hidden="1" thickBot="1">
      <c r="A366" s="123" t="s">
        <v>778</v>
      </c>
      <c r="B366" s="113"/>
      <c r="C366" s="113" t="s">
        <v>777</v>
      </c>
      <c r="D366" s="91">
        <v>0</v>
      </c>
      <c r="E366" s="91">
        <v>0</v>
      </c>
      <c r="F366" s="91">
        <v>10000</v>
      </c>
      <c r="G366" s="91"/>
      <c r="H366" s="91"/>
      <c r="I366" s="108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01">
        <f t="shared" si="79"/>
        <v>0</v>
      </c>
      <c r="AD366" s="215">
        <f t="shared" si="80"/>
        <v>10000</v>
      </c>
      <c r="AE366" s="91"/>
      <c r="AF366" s="91"/>
      <c r="AG366" s="83"/>
      <c r="AH366" s="204"/>
      <c r="AI366" s="106"/>
      <c r="AJ366" s="79"/>
      <c r="AK366" s="79"/>
      <c r="AL366" s="79"/>
      <c r="AM366" s="79"/>
      <c r="AN366" s="202"/>
    </row>
    <row r="367" spans="1:40" ht="16.5" customHeight="1" hidden="1" thickBot="1">
      <c r="A367" s="127" t="s">
        <v>618</v>
      </c>
      <c r="B367" s="113"/>
      <c r="C367" s="113" t="s">
        <v>235</v>
      </c>
      <c r="D367" s="91">
        <v>0</v>
      </c>
      <c r="E367" s="91">
        <v>0</v>
      </c>
      <c r="F367" s="91"/>
      <c r="G367" s="91"/>
      <c r="H367" s="91"/>
      <c r="I367" s="108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01">
        <f t="shared" si="79"/>
        <v>0</v>
      </c>
      <c r="AD367" s="215">
        <f t="shared" si="80"/>
        <v>0</v>
      </c>
      <c r="AE367" s="91"/>
      <c r="AF367" s="91">
        <f t="shared" si="87"/>
        <v>0</v>
      </c>
      <c r="AG367" s="83">
        <f aca="true" t="shared" si="88" ref="AG367:AG430">D367-AF367</f>
        <v>0</v>
      </c>
      <c r="AH367" s="204">
        <f aca="true" t="shared" si="89" ref="AH367:AH373">E367-AF367</f>
        <v>0</v>
      </c>
      <c r="AI367" s="106"/>
      <c r="AJ367" s="79"/>
      <c r="AK367" s="79"/>
      <c r="AL367" s="79"/>
      <c r="AM367" s="79"/>
      <c r="AN367" s="202">
        <f t="shared" si="86"/>
        <v>0</v>
      </c>
    </row>
    <row r="368" spans="1:40" ht="18.75" customHeight="1" thickBot="1">
      <c r="A368" s="123" t="s">
        <v>513</v>
      </c>
      <c r="B368" s="113"/>
      <c r="C368" s="113" t="s">
        <v>236</v>
      </c>
      <c r="D368" s="91">
        <v>3448</v>
      </c>
      <c r="E368" s="91">
        <v>3448</v>
      </c>
      <c r="F368" s="91"/>
      <c r="G368" s="91">
        <v>3448</v>
      </c>
      <c r="H368" s="91"/>
      <c r="I368" s="108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01">
        <f t="shared" si="79"/>
        <v>0</v>
      </c>
      <c r="AD368" s="215">
        <f t="shared" si="80"/>
        <v>0</v>
      </c>
      <c r="AE368" s="91"/>
      <c r="AF368" s="91">
        <f t="shared" si="87"/>
        <v>3448</v>
      </c>
      <c r="AG368" s="83">
        <f t="shared" si="88"/>
        <v>0</v>
      </c>
      <c r="AH368" s="204">
        <f t="shared" si="89"/>
        <v>0</v>
      </c>
      <c r="AI368" s="106"/>
      <c r="AJ368" s="79"/>
      <c r="AK368" s="79"/>
      <c r="AL368" s="79"/>
      <c r="AM368" s="79"/>
      <c r="AN368" s="202">
        <f t="shared" si="86"/>
        <v>0</v>
      </c>
    </row>
    <row r="369" spans="1:40" ht="18" customHeight="1" hidden="1" thickBot="1">
      <c r="A369" s="123" t="s">
        <v>448</v>
      </c>
      <c r="B369" s="113"/>
      <c r="C369" s="113" t="s">
        <v>237</v>
      </c>
      <c r="D369" s="91"/>
      <c r="E369" s="91"/>
      <c r="F369" s="91"/>
      <c r="G369" s="91"/>
      <c r="H369" s="91"/>
      <c r="I369" s="108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01">
        <f t="shared" si="79"/>
        <v>0</v>
      </c>
      <c r="AD369" s="215">
        <f t="shared" si="80"/>
        <v>0</v>
      </c>
      <c r="AE369" s="91"/>
      <c r="AF369" s="91">
        <f t="shared" si="87"/>
        <v>0</v>
      </c>
      <c r="AG369" s="83">
        <f t="shared" si="88"/>
        <v>0</v>
      </c>
      <c r="AH369" s="204">
        <f t="shared" si="89"/>
        <v>0</v>
      </c>
      <c r="AI369" s="106"/>
      <c r="AJ369" s="79"/>
      <c r="AK369" s="79"/>
      <c r="AL369" s="79"/>
      <c r="AM369" s="79"/>
      <c r="AN369" s="202">
        <f t="shared" si="86"/>
        <v>0</v>
      </c>
    </row>
    <row r="370" spans="1:40" ht="18" customHeight="1" hidden="1" thickBot="1">
      <c r="A370" s="123" t="s">
        <v>495</v>
      </c>
      <c r="B370" s="113"/>
      <c r="C370" s="113" t="s">
        <v>278</v>
      </c>
      <c r="D370" s="91">
        <f>D371+D372</f>
        <v>0</v>
      </c>
      <c r="E370" s="91">
        <f>E371+E372</f>
        <v>0</v>
      </c>
      <c r="F370" s="91">
        <f>F371+F372</f>
        <v>11000</v>
      </c>
      <c r="G370" s="91">
        <f>G371+G372</f>
        <v>0</v>
      </c>
      <c r="H370" s="91"/>
      <c r="I370" s="108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01">
        <f t="shared" si="79"/>
        <v>0</v>
      </c>
      <c r="AD370" s="215">
        <f t="shared" si="80"/>
        <v>11000</v>
      </c>
      <c r="AE370" s="91"/>
      <c r="AF370" s="91">
        <f t="shared" si="87"/>
        <v>0</v>
      </c>
      <c r="AG370" s="83">
        <f t="shared" si="88"/>
        <v>0</v>
      </c>
      <c r="AH370" s="204">
        <f t="shared" si="89"/>
        <v>0</v>
      </c>
      <c r="AI370" s="106"/>
      <c r="AJ370" s="79"/>
      <c r="AK370" s="79"/>
      <c r="AL370" s="79"/>
      <c r="AM370" s="79"/>
      <c r="AN370" s="202">
        <f t="shared" si="86"/>
        <v>0</v>
      </c>
    </row>
    <row r="371" spans="1:40" ht="18" customHeight="1" hidden="1">
      <c r="A371" s="123" t="s">
        <v>496</v>
      </c>
      <c r="B371" s="113"/>
      <c r="C371" s="113" t="s">
        <v>238</v>
      </c>
      <c r="D371" s="91"/>
      <c r="E371" s="91"/>
      <c r="F371" s="91"/>
      <c r="G371" s="91"/>
      <c r="H371" s="91"/>
      <c r="I371" s="108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01">
        <f t="shared" si="79"/>
        <v>0</v>
      </c>
      <c r="AD371" s="215">
        <f t="shared" si="80"/>
        <v>0</v>
      </c>
      <c r="AE371" s="91"/>
      <c r="AF371" s="91">
        <f t="shared" si="87"/>
        <v>0</v>
      </c>
      <c r="AG371" s="83">
        <f t="shared" si="88"/>
        <v>0</v>
      </c>
      <c r="AH371" s="204">
        <f t="shared" si="89"/>
        <v>0</v>
      </c>
      <c r="AI371" s="106"/>
      <c r="AJ371" s="79"/>
      <c r="AK371" s="79"/>
      <c r="AL371" s="79"/>
      <c r="AM371" s="79"/>
      <c r="AN371" s="202">
        <f t="shared" si="86"/>
        <v>0</v>
      </c>
    </row>
    <row r="372" spans="1:40" ht="18" customHeight="1" hidden="1" thickBot="1">
      <c r="A372" s="123" t="s">
        <v>497</v>
      </c>
      <c r="B372" s="113"/>
      <c r="C372" s="113" t="s">
        <v>239</v>
      </c>
      <c r="D372" s="91">
        <v>0</v>
      </c>
      <c r="E372" s="91">
        <v>0</v>
      </c>
      <c r="F372" s="91">
        <v>11000</v>
      </c>
      <c r="G372" s="91"/>
      <c r="H372" s="91"/>
      <c r="I372" s="108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01">
        <f t="shared" si="79"/>
        <v>0</v>
      </c>
      <c r="AD372" s="215">
        <f t="shared" si="80"/>
        <v>11000</v>
      </c>
      <c r="AE372" s="91"/>
      <c r="AF372" s="91">
        <f t="shared" si="87"/>
        <v>0</v>
      </c>
      <c r="AG372" s="83">
        <f t="shared" si="88"/>
        <v>0</v>
      </c>
      <c r="AH372" s="204">
        <f t="shared" si="89"/>
        <v>0</v>
      </c>
      <c r="AI372" s="106"/>
      <c r="AJ372" s="79"/>
      <c r="AK372" s="79"/>
      <c r="AL372" s="79"/>
      <c r="AM372" s="79"/>
      <c r="AN372" s="202">
        <f t="shared" si="86"/>
        <v>0</v>
      </c>
    </row>
    <row r="373" spans="1:40" ht="34.5" customHeight="1" thickBot="1">
      <c r="A373" s="122" t="s">
        <v>280</v>
      </c>
      <c r="B373" s="116"/>
      <c r="C373" s="116" t="s">
        <v>281</v>
      </c>
      <c r="D373" s="92">
        <f>D375+D379</f>
        <v>679839.89</v>
      </c>
      <c r="E373" s="92">
        <f>E375+E379</f>
        <v>679839.89</v>
      </c>
      <c r="F373" s="92">
        <f>F375+F379</f>
        <v>48684</v>
      </c>
      <c r="G373" s="92">
        <f>G375+G379</f>
        <v>625674.9</v>
      </c>
      <c r="H373" s="92"/>
      <c r="I373" s="225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01">
        <f t="shared" si="79"/>
        <v>0</v>
      </c>
      <c r="AD373" s="215">
        <f t="shared" si="80"/>
        <v>48684</v>
      </c>
      <c r="AE373" s="91"/>
      <c r="AF373" s="83">
        <f t="shared" si="87"/>
        <v>625674.9</v>
      </c>
      <c r="AG373" s="83">
        <f t="shared" si="88"/>
        <v>54164.98999999999</v>
      </c>
      <c r="AH373" s="204">
        <f t="shared" si="89"/>
        <v>54164.98999999999</v>
      </c>
      <c r="AI373" s="106"/>
      <c r="AJ373" s="79"/>
      <c r="AK373" s="79"/>
      <c r="AL373" s="79"/>
      <c r="AM373" s="79"/>
      <c r="AN373" s="202">
        <f t="shared" si="86"/>
        <v>0</v>
      </c>
    </row>
    <row r="374" spans="1:40" ht="15" customHeight="1" thickBot="1">
      <c r="A374" s="123"/>
      <c r="B374" s="113"/>
      <c r="C374" s="113" t="s">
        <v>377</v>
      </c>
      <c r="D374" s="91"/>
      <c r="E374" s="91"/>
      <c r="F374" s="91"/>
      <c r="G374" s="91"/>
      <c r="H374" s="91"/>
      <c r="I374" s="108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01">
        <f t="shared" si="79"/>
        <v>0</v>
      </c>
      <c r="AD374" s="215">
        <f t="shared" si="80"/>
        <v>0</v>
      </c>
      <c r="AE374" s="91"/>
      <c r="AF374" s="83"/>
      <c r="AG374" s="83"/>
      <c r="AH374" s="204"/>
      <c r="AI374" s="106"/>
      <c r="AJ374" s="79"/>
      <c r="AK374" s="79"/>
      <c r="AL374" s="79"/>
      <c r="AM374" s="79"/>
      <c r="AN374" s="202">
        <f t="shared" si="86"/>
        <v>0</v>
      </c>
    </row>
    <row r="375" spans="1:40" ht="18" customHeight="1" thickBot="1">
      <c r="A375" s="123" t="s">
        <v>26</v>
      </c>
      <c r="B375" s="113"/>
      <c r="C375" s="113" t="s">
        <v>282</v>
      </c>
      <c r="D375" s="91">
        <f>D376</f>
        <v>543019.89</v>
      </c>
      <c r="E375" s="91">
        <f>E376</f>
        <v>543019.89</v>
      </c>
      <c r="F375" s="91">
        <f>F376</f>
        <v>0</v>
      </c>
      <c r="G375" s="91">
        <f>G376</f>
        <v>518662.7</v>
      </c>
      <c r="H375" s="91"/>
      <c r="I375" s="108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01">
        <f t="shared" si="79"/>
        <v>0</v>
      </c>
      <c r="AD375" s="215">
        <f t="shared" si="80"/>
        <v>0</v>
      </c>
      <c r="AE375" s="91"/>
      <c r="AF375" s="91">
        <f aca="true" t="shared" si="90" ref="AF375:AF384">G375</f>
        <v>518662.7</v>
      </c>
      <c r="AG375" s="83">
        <f t="shared" si="88"/>
        <v>24357.190000000002</v>
      </c>
      <c r="AH375" s="204">
        <f aca="true" t="shared" si="91" ref="AH375:AH408">E375-AF375</f>
        <v>24357.190000000002</v>
      </c>
      <c r="AI375" s="106"/>
      <c r="AJ375" s="79"/>
      <c r="AK375" s="79"/>
      <c r="AL375" s="79"/>
      <c r="AM375" s="79"/>
      <c r="AN375" s="202">
        <f t="shared" si="86"/>
        <v>0</v>
      </c>
    </row>
    <row r="376" spans="1:40" ht="18" customHeight="1" thickBot="1">
      <c r="A376" s="123" t="s">
        <v>490</v>
      </c>
      <c r="B376" s="113"/>
      <c r="C376" s="113" t="s">
        <v>283</v>
      </c>
      <c r="D376" s="91">
        <f>D377+D378</f>
        <v>543019.89</v>
      </c>
      <c r="E376" s="91">
        <f>E377+E378</f>
        <v>543019.89</v>
      </c>
      <c r="F376" s="91">
        <f>F377</f>
        <v>0</v>
      </c>
      <c r="G376" s="91">
        <f>G378+G377</f>
        <v>518662.7</v>
      </c>
      <c r="H376" s="91"/>
      <c r="I376" s="108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01">
        <f t="shared" si="79"/>
        <v>0</v>
      </c>
      <c r="AD376" s="215">
        <f t="shared" si="80"/>
        <v>0</v>
      </c>
      <c r="AE376" s="91"/>
      <c r="AF376" s="91">
        <f t="shared" si="90"/>
        <v>518662.7</v>
      </c>
      <c r="AG376" s="83">
        <f t="shared" si="88"/>
        <v>24357.190000000002</v>
      </c>
      <c r="AH376" s="204">
        <f t="shared" si="91"/>
        <v>24357.190000000002</v>
      </c>
      <c r="AI376" s="106"/>
      <c r="AJ376" s="79"/>
      <c r="AK376" s="79"/>
      <c r="AL376" s="79"/>
      <c r="AM376" s="79"/>
      <c r="AN376" s="202">
        <f t="shared" si="86"/>
        <v>0</v>
      </c>
    </row>
    <row r="377" spans="1:40" ht="18" customHeight="1" thickBot="1">
      <c r="A377" s="127" t="s">
        <v>618</v>
      </c>
      <c r="B377" s="113"/>
      <c r="C377" s="113" t="s">
        <v>284</v>
      </c>
      <c r="D377" s="91">
        <v>111680.33</v>
      </c>
      <c r="E377" s="91">
        <v>111680.33</v>
      </c>
      <c r="F377" s="91"/>
      <c r="G377" s="91">
        <v>111543.25</v>
      </c>
      <c r="H377" s="91"/>
      <c r="I377" s="108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01">
        <f t="shared" si="79"/>
        <v>0</v>
      </c>
      <c r="AD377" s="215">
        <f t="shared" si="80"/>
        <v>0</v>
      </c>
      <c r="AE377" s="91"/>
      <c r="AF377" s="91">
        <f t="shared" si="90"/>
        <v>111543.25</v>
      </c>
      <c r="AG377" s="83">
        <f t="shared" si="88"/>
        <v>137.08000000000175</v>
      </c>
      <c r="AH377" s="204">
        <f t="shared" si="91"/>
        <v>137.08000000000175</v>
      </c>
      <c r="AI377" s="106"/>
      <c r="AJ377" s="79"/>
      <c r="AK377" s="79"/>
      <c r="AL377" s="79"/>
      <c r="AM377" s="79"/>
      <c r="AN377" s="202">
        <f t="shared" si="86"/>
        <v>0</v>
      </c>
    </row>
    <row r="378" spans="1:40" ht="18" customHeight="1" thickBot="1">
      <c r="A378" s="127" t="s">
        <v>494</v>
      </c>
      <c r="B378" s="113"/>
      <c r="C378" s="113" t="s">
        <v>321</v>
      </c>
      <c r="D378" s="91">
        <v>431339.56</v>
      </c>
      <c r="E378" s="91">
        <v>431339.56</v>
      </c>
      <c r="F378" s="91"/>
      <c r="G378" s="91">
        <v>407119.45</v>
      </c>
      <c r="H378" s="91"/>
      <c r="I378" s="108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01">
        <f t="shared" si="79"/>
        <v>0</v>
      </c>
      <c r="AD378" s="215">
        <f t="shared" si="80"/>
        <v>0</v>
      </c>
      <c r="AE378" s="91"/>
      <c r="AF378" s="91">
        <f>G378</f>
        <v>407119.45</v>
      </c>
      <c r="AG378" s="83">
        <f t="shared" si="88"/>
        <v>24220.109999999986</v>
      </c>
      <c r="AH378" s="204">
        <f t="shared" si="91"/>
        <v>24220.109999999986</v>
      </c>
      <c r="AI378" s="106"/>
      <c r="AJ378" s="79"/>
      <c r="AK378" s="79"/>
      <c r="AL378" s="79"/>
      <c r="AM378" s="79"/>
      <c r="AN378" s="202">
        <f t="shared" si="86"/>
        <v>0</v>
      </c>
    </row>
    <row r="379" spans="1:40" ht="18" customHeight="1" thickBot="1">
      <c r="A379" s="123" t="s">
        <v>495</v>
      </c>
      <c r="B379" s="113"/>
      <c r="C379" s="113" t="s">
        <v>285</v>
      </c>
      <c r="D379" s="91">
        <f>D380+D381</f>
        <v>136820</v>
      </c>
      <c r="E379" s="91">
        <f>E380+E381</f>
        <v>136820</v>
      </c>
      <c r="F379" s="91">
        <f>F380</f>
        <v>48684</v>
      </c>
      <c r="G379" s="91">
        <f>G380+G381</f>
        <v>107012.2</v>
      </c>
      <c r="H379" s="91"/>
      <c r="I379" s="108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01">
        <f t="shared" si="79"/>
        <v>0</v>
      </c>
      <c r="AD379" s="215">
        <f t="shared" si="80"/>
        <v>48684</v>
      </c>
      <c r="AE379" s="91"/>
      <c r="AF379" s="91">
        <f t="shared" si="90"/>
        <v>107012.2</v>
      </c>
      <c r="AG379" s="83">
        <f t="shared" si="88"/>
        <v>29807.800000000003</v>
      </c>
      <c r="AH379" s="204">
        <f t="shared" si="91"/>
        <v>29807.800000000003</v>
      </c>
      <c r="AI379" s="106"/>
      <c r="AJ379" s="79"/>
      <c r="AK379" s="79"/>
      <c r="AL379" s="79"/>
      <c r="AM379" s="79"/>
      <c r="AN379" s="202">
        <f t="shared" si="86"/>
        <v>0</v>
      </c>
    </row>
    <row r="380" spans="1:40" ht="19.5" customHeight="1" thickBot="1">
      <c r="A380" s="123" t="s">
        <v>496</v>
      </c>
      <c r="B380" s="113"/>
      <c r="C380" s="113" t="s">
        <v>286</v>
      </c>
      <c r="D380" s="91">
        <v>54720</v>
      </c>
      <c r="E380" s="91">
        <v>54720</v>
      </c>
      <c r="F380" s="91">
        <v>48684</v>
      </c>
      <c r="G380" s="91">
        <v>54720</v>
      </c>
      <c r="H380" s="91"/>
      <c r="I380" s="108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01">
        <f t="shared" si="79"/>
        <v>0</v>
      </c>
      <c r="AD380" s="215">
        <f t="shared" si="80"/>
        <v>48684</v>
      </c>
      <c r="AE380" s="91"/>
      <c r="AF380" s="91">
        <f t="shared" si="90"/>
        <v>54720</v>
      </c>
      <c r="AG380" s="83">
        <f t="shared" si="88"/>
        <v>0</v>
      </c>
      <c r="AH380" s="204">
        <f t="shared" si="91"/>
        <v>0</v>
      </c>
      <c r="AI380" s="106"/>
      <c r="AJ380" s="79"/>
      <c r="AK380" s="79"/>
      <c r="AL380" s="79"/>
      <c r="AM380" s="79"/>
      <c r="AN380" s="202">
        <f t="shared" si="86"/>
        <v>0</v>
      </c>
    </row>
    <row r="381" spans="1:40" ht="19.5" customHeight="1" thickBot="1">
      <c r="A381" s="123" t="s">
        <v>497</v>
      </c>
      <c r="B381" s="113"/>
      <c r="C381" s="113" t="s">
        <v>828</v>
      </c>
      <c r="D381" s="91">
        <v>82100</v>
      </c>
      <c r="E381" s="91">
        <v>82100</v>
      </c>
      <c r="F381" s="91">
        <v>48684</v>
      </c>
      <c r="G381" s="91">
        <v>52292.2</v>
      </c>
      <c r="H381" s="91"/>
      <c r="I381" s="108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01">
        <f>SUM(J381:AB381)</f>
        <v>0</v>
      </c>
      <c r="AD381" s="215">
        <f>F381+AC381</f>
        <v>48684</v>
      </c>
      <c r="AE381" s="91"/>
      <c r="AF381" s="91">
        <f>G381</f>
        <v>52292.2</v>
      </c>
      <c r="AG381" s="83">
        <f>D381-AF381</f>
        <v>29807.800000000003</v>
      </c>
      <c r="AH381" s="204">
        <f>E381-AF381</f>
        <v>29807.800000000003</v>
      </c>
      <c r="AI381" s="106"/>
      <c r="AJ381" s="79"/>
      <c r="AK381" s="79"/>
      <c r="AL381" s="79"/>
      <c r="AM381" s="79"/>
      <c r="AN381" s="202"/>
    </row>
    <row r="382" spans="1:40" ht="22.5" customHeight="1" hidden="1" thickBot="1">
      <c r="A382" s="122" t="s">
        <v>304</v>
      </c>
      <c r="B382" s="113"/>
      <c r="C382" s="116" t="s">
        <v>305</v>
      </c>
      <c r="D382" s="92">
        <f aca="true" t="shared" si="92" ref="D382:G383">D383</f>
        <v>0</v>
      </c>
      <c r="E382" s="92">
        <f t="shared" si="92"/>
        <v>0</v>
      </c>
      <c r="F382" s="92">
        <f t="shared" si="92"/>
        <v>0</v>
      </c>
      <c r="G382" s="92">
        <f t="shared" si="92"/>
        <v>0</v>
      </c>
      <c r="H382" s="92"/>
      <c r="I382" s="225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01">
        <f t="shared" si="79"/>
        <v>0</v>
      </c>
      <c r="AD382" s="215">
        <f t="shared" si="80"/>
        <v>0</v>
      </c>
      <c r="AE382" s="91"/>
      <c r="AF382" s="92">
        <f t="shared" si="90"/>
        <v>0</v>
      </c>
      <c r="AG382" s="83">
        <f t="shared" si="88"/>
        <v>0</v>
      </c>
      <c r="AH382" s="204">
        <f t="shared" si="91"/>
        <v>0</v>
      </c>
      <c r="AI382" s="106"/>
      <c r="AJ382" s="79"/>
      <c r="AK382" s="79"/>
      <c r="AL382" s="79"/>
      <c r="AM382" s="79"/>
      <c r="AN382" s="202">
        <f t="shared" si="86"/>
        <v>0</v>
      </c>
    </row>
    <row r="383" spans="1:40" ht="21" customHeight="1" hidden="1" thickBot="1">
      <c r="A383" s="123" t="s">
        <v>26</v>
      </c>
      <c r="B383" s="113"/>
      <c r="C383" s="113" t="s">
        <v>306</v>
      </c>
      <c r="D383" s="91">
        <f t="shared" si="92"/>
        <v>0</v>
      </c>
      <c r="E383" s="91">
        <f t="shared" si="92"/>
        <v>0</v>
      </c>
      <c r="F383" s="91">
        <f t="shared" si="92"/>
        <v>0</v>
      </c>
      <c r="G383" s="91">
        <f t="shared" si="92"/>
        <v>0</v>
      </c>
      <c r="H383" s="91"/>
      <c r="I383" s="108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01">
        <f t="shared" si="79"/>
        <v>0</v>
      </c>
      <c r="AD383" s="215">
        <f t="shared" si="80"/>
        <v>0</v>
      </c>
      <c r="AE383" s="91"/>
      <c r="AF383" s="91">
        <f t="shared" si="90"/>
        <v>0</v>
      </c>
      <c r="AG383" s="83">
        <f t="shared" si="88"/>
        <v>0</v>
      </c>
      <c r="AH383" s="204">
        <f t="shared" si="91"/>
        <v>0</v>
      </c>
      <c r="AI383" s="106"/>
      <c r="AJ383" s="79"/>
      <c r="AK383" s="79"/>
      <c r="AL383" s="79"/>
      <c r="AM383" s="79"/>
      <c r="AN383" s="202">
        <f t="shared" si="86"/>
        <v>0</v>
      </c>
    </row>
    <row r="384" spans="1:40" ht="19.5" customHeight="1" hidden="1" thickBot="1">
      <c r="A384" s="123" t="s">
        <v>356</v>
      </c>
      <c r="B384" s="113"/>
      <c r="C384" s="113" t="s">
        <v>358</v>
      </c>
      <c r="D384" s="91"/>
      <c r="E384" s="91"/>
      <c r="F384" s="91"/>
      <c r="G384" s="91"/>
      <c r="H384" s="91"/>
      <c r="I384" s="108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01">
        <f t="shared" si="79"/>
        <v>0</v>
      </c>
      <c r="AD384" s="215">
        <f t="shared" si="80"/>
        <v>0</v>
      </c>
      <c r="AE384" s="91"/>
      <c r="AF384" s="91">
        <f t="shared" si="90"/>
        <v>0</v>
      </c>
      <c r="AG384" s="83">
        <f t="shared" si="88"/>
        <v>0</v>
      </c>
      <c r="AH384" s="204">
        <f t="shared" si="91"/>
        <v>0</v>
      </c>
      <c r="AI384" s="106"/>
      <c r="AJ384" s="79"/>
      <c r="AK384" s="79"/>
      <c r="AL384" s="79"/>
      <c r="AM384" s="79"/>
      <c r="AN384" s="202">
        <f t="shared" si="86"/>
        <v>0</v>
      </c>
    </row>
    <row r="385" spans="1:40" ht="18.75" customHeight="1" thickBot="1">
      <c r="A385" s="120" t="s">
        <v>27</v>
      </c>
      <c r="B385" s="111"/>
      <c r="C385" s="176" t="s">
        <v>37</v>
      </c>
      <c r="D385" s="86">
        <f>D386+D397</f>
        <v>57000</v>
      </c>
      <c r="E385" s="86">
        <f>E386+E397</f>
        <v>57000</v>
      </c>
      <c r="F385" s="86">
        <f>F386+F397</f>
        <v>83304.48</v>
      </c>
      <c r="G385" s="86">
        <f>G386+G397</f>
        <v>51904.59</v>
      </c>
      <c r="H385" s="86"/>
      <c r="I385" s="229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01">
        <f t="shared" si="79"/>
        <v>0</v>
      </c>
      <c r="AD385" s="215">
        <f t="shared" si="80"/>
        <v>83304.48</v>
      </c>
      <c r="AE385" s="98"/>
      <c r="AF385" s="98">
        <f aca="true" t="shared" si="93" ref="AF385:AF408">G385</f>
        <v>51904.59</v>
      </c>
      <c r="AG385" s="210">
        <f t="shared" si="88"/>
        <v>5095.4100000000035</v>
      </c>
      <c r="AH385" s="203">
        <f t="shared" si="91"/>
        <v>5095.4100000000035</v>
      </c>
      <c r="AI385" s="190"/>
      <c r="AJ385" s="86"/>
      <c r="AK385" s="86"/>
      <c r="AL385" s="86"/>
      <c r="AM385" s="86"/>
      <c r="AN385" s="202">
        <f t="shared" si="86"/>
        <v>0</v>
      </c>
    </row>
    <row r="386" spans="1:40" ht="15" customHeight="1" thickBot="1">
      <c r="A386" s="121" t="s">
        <v>26</v>
      </c>
      <c r="B386" s="111"/>
      <c r="C386" s="110" t="s">
        <v>661</v>
      </c>
      <c r="D386" s="98">
        <f>D390+D396</f>
        <v>57000</v>
      </c>
      <c r="E386" s="98">
        <f>E390+E396</f>
        <v>57000</v>
      </c>
      <c r="F386" s="98">
        <f>F387+F390+F396</f>
        <v>42633</v>
      </c>
      <c r="G386" s="98">
        <f>G387+G390+G396</f>
        <v>51904.59</v>
      </c>
      <c r="H386" s="98"/>
      <c r="I386" s="221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01">
        <f t="shared" si="79"/>
        <v>0</v>
      </c>
      <c r="AD386" s="215">
        <f t="shared" si="80"/>
        <v>42633</v>
      </c>
      <c r="AE386" s="98"/>
      <c r="AF386" s="98">
        <f t="shared" si="93"/>
        <v>51904.59</v>
      </c>
      <c r="AG386" s="210">
        <f t="shared" si="88"/>
        <v>5095.4100000000035</v>
      </c>
      <c r="AH386" s="203">
        <f t="shared" si="91"/>
        <v>5095.4100000000035</v>
      </c>
      <c r="AI386" s="190"/>
      <c r="AJ386" s="86"/>
      <c r="AK386" s="86"/>
      <c r="AL386" s="86"/>
      <c r="AM386" s="86"/>
      <c r="AN386" s="202">
        <f t="shared" si="86"/>
        <v>0</v>
      </c>
    </row>
    <row r="387" spans="1:40" ht="0.75" customHeight="1" hidden="1" thickBot="1">
      <c r="A387" s="121" t="s">
        <v>488</v>
      </c>
      <c r="B387" s="111"/>
      <c r="C387" s="110" t="s">
        <v>662</v>
      </c>
      <c r="D387" s="98">
        <f>D388+D389</f>
        <v>0</v>
      </c>
      <c r="E387" s="98">
        <f>E388+E389</f>
        <v>0</v>
      </c>
      <c r="F387" s="98">
        <f>F388+F389</f>
        <v>0</v>
      </c>
      <c r="G387" s="98">
        <f>G388+G389</f>
        <v>0</v>
      </c>
      <c r="H387" s="98"/>
      <c r="I387" s="221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01">
        <f t="shared" si="79"/>
        <v>0</v>
      </c>
      <c r="AD387" s="215">
        <f t="shared" si="80"/>
        <v>0</v>
      </c>
      <c r="AE387" s="98"/>
      <c r="AF387" s="98">
        <f t="shared" si="93"/>
        <v>0</v>
      </c>
      <c r="AG387" s="210">
        <f t="shared" si="88"/>
        <v>0</v>
      </c>
      <c r="AH387" s="203">
        <f t="shared" si="91"/>
        <v>0</v>
      </c>
      <c r="AI387" s="190"/>
      <c r="AJ387" s="86"/>
      <c r="AK387" s="86"/>
      <c r="AL387" s="86"/>
      <c r="AM387" s="86"/>
      <c r="AN387" s="202">
        <f t="shared" si="86"/>
        <v>0</v>
      </c>
    </row>
    <row r="388" spans="1:40" ht="19.5" customHeight="1" hidden="1" thickBot="1">
      <c r="A388" s="121" t="s">
        <v>445</v>
      </c>
      <c r="B388" s="111"/>
      <c r="C388" s="110" t="s">
        <v>663</v>
      </c>
      <c r="D388" s="98">
        <f aca="true" t="shared" si="94" ref="D388:G389">D412</f>
        <v>0</v>
      </c>
      <c r="E388" s="98">
        <f>E412</f>
        <v>0</v>
      </c>
      <c r="F388" s="98">
        <f>F412</f>
        <v>0</v>
      </c>
      <c r="G388" s="98">
        <f t="shared" si="94"/>
        <v>0</v>
      </c>
      <c r="H388" s="98"/>
      <c r="I388" s="221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01">
        <f t="shared" si="79"/>
        <v>0</v>
      </c>
      <c r="AD388" s="215">
        <f t="shared" si="80"/>
        <v>0</v>
      </c>
      <c r="AE388" s="98"/>
      <c r="AF388" s="98">
        <f t="shared" si="93"/>
        <v>0</v>
      </c>
      <c r="AG388" s="210">
        <f t="shared" si="88"/>
        <v>0</v>
      </c>
      <c r="AH388" s="203">
        <f t="shared" si="91"/>
        <v>0</v>
      </c>
      <c r="AI388" s="190"/>
      <c r="AJ388" s="86"/>
      <c r="AK388" s="86"/>
      <c r="AL388" s="86"/>
      <c r="AM388" s="86"/>
      <c r="AN388" s="202">
        <f t="shared" si="86"/>
        <v>0</v>
      </c>
    </row>
    <row r="389" spans="1:40" ht="18" customHeight="1" hidden="1" thickBot="1">
      <c r="A389" s="121" t="s">
        <v>615</v>
      </c>
      <c r="B389" s="111"/>
      <c r="C389" s="110" t="s">
        <v>664</v>
      </c>
      <c r="D389" s="98">
        <f t="shared" si="94"/>
        <v>0</v>
      </c>
      <c r="E389" s="98">
        <f>E413</f>
        <v>0</v>
      </c>
      <c r="F389" s="98">
        <f>F413</f>
        <v>0</v>
      </c>
      <c r="G389" s="98">
        <f t="shared" si="94"/>
        <v>0</v>
      </c>
      <c r="H389" s="98"/>
      <c r="I389" s="221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01">
        <f t="shared" si="79"/>
        <v>0</v>
      </c>
      <c r="AD389" s="215">
        <f t="shared" si="80"/>
        <v>0</v>
      </c>
      <c r="AE389" s="98"/>
      <c r="AF389" s="98">
        <f t="shared" si="93"/>
        <v>0</v>
      </c>
      <c r="AG389" s="210">
        <f t="shared" si="88"/>
        <v>0</v>
      </c>
      <c r="AH389" s="203">
        <f t="shared" si="91"/>
        <v>0</v>
      </c>
      <c r="AI389" s="190"/>
      <c r="AJ389" s="86"/>
      <c r="AK389" s="86"/>
      <c r="AL389" s="86"/>
      <c r="AM389" s="86"/>
      <c r="AN389" s="202">
        <f t="shared" si="86"/>
        <v>0</v>
      </c>
    </row>
    <row r="390" spans="1:40" ht="13.5" customHeight="1" thickBot="1">
      <c r="A390" s="121" t="s">
        <v>490</v>
      </c>
      <c r="B390" s="111"/>
      <c r="C390" s="110" t="s">
        <v>665</v>
      </c>
      <c r="D390" s="98">
        <f>D391+D392+D393+D394+D395</f>
        <v>19550</v>
      </c>
      <c r="E390" s="98">
        <f>E391+E392+E393+E394+E395</f>
        <v>19550</v>
      </c>
      <c r="F390" s="98">
        <f>F395</f>
        <v>15500</v>
      </c>
      <c r="G390" s="98">
        <f>G393</f>
        <v>19550</v>
      </c>
      <c r="H390" s="98"/>
      <c r="I390" s="221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01">
        <f t="shared" si="79"/>
        <v>0</v>
      </c>
      <c r="AD390" s="215">
        <f t="shared" si="80"/>
        <v>15500</v>
      </c>
      <c r="AE390" s="98"/>
      <c r="AF390" s="98">
        <f t="shared" si="93"/>
        <v>19550</v>
      </c>
      <c r="AG390" s="210">
        <f t="shared" si="88"/>
        <v>0</v>
      </c>
      <c r="AH390" s="203">
        <f t="shared" si="91"/>
        <v>0</v>
      </c>
      <c r="AI390" s="190"/>
      <c r="AJ390" s="86"/>
      <c r="AK390" s="86"/>
      <c r="AL390" s="86"/>
      <c r="AM390" s="86"/>
      <c r="AN390" s="202">
        <f t="shared" si="86"/>
        <v>0</v>
      </c>
    </row>
    <row r="391" spans="1:40" ht="18.75" customHeight="1" hidden="1" thickBot="1">
      <c r="A391" s="121" t="s">
        <v>447</v>
      </c>
      <c r="B391" s="111"/>
      <c r="C391" s="110" t="s">
        <v>666</v>
      </c>
      <c r="D391" s="98">
        <f aca="true" t="shared" si="95" ref="D391:G393">D415</f>
        <v>0</v>
      </c>
      <c r="E391" s="98">
        <f aca="true" t="shared" si="96" ref="E391:F393">E415</f>
        <v>0</v>
      </c>
      <c r="F391" s="98">
        <f t="shared" si="96"/>
        <v>0</v>
      </c>
      <c r="G391" s="98">
        <f t="shared" si="95"/>
        <v>0</v>
      </c>
      <c r="H391" s="98"/>
      <c r="I391" s="221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01">
        <f t="shared" si="79"/>
        <v>0</v>
      </c>
      <c r="AD391" s="215">
        <f t="shared" si="80"/>
        <v>0</v>
      </c>
      <c r="AE391" s="98"/>
      <c r="AF391" s="98">
        <f t="shared" si="93"/>
        <v>0</v>
      </c>
      <c r="AG391" s="210">
        <f t="shared" si="88"/>
        <v>0</v>
      </c>
      <c r="AH391" s="203">
        <f t="shared" si="91"/>
        <v>0</v>
      </c>
      <c r="AI391" s="190"/>
      <c r="AJ391" s="86"/>
      <c r="AK391" s="86"/>
      <c r="AL391" s="86"/>
      <c r="AM391" s="86"/>
      <c r="AN391" s="202">
        <f t="shared" si="86"/>
        <v>0</v>
      </c>
    </row>
    <row r="392" spans="1:40" ht="18.75" customHeight="1" hidden="1" thickBot="1">
      <c r="A392" s="121" t="s">
        <v>491</v>
      </c>
      <c r="B392" s="111"/>
      <c r="C392" s="110" t="s">
        <v>667</v>
      </c>
      <c r="D392" s="98">
        <f t="shared" si="95"/>
        <v>0</v>
      </c>
      <c r="E392" s="98">
        <f t="shared" si="96"/>
        <v>0</v>
      </c>
      <c r="F392" s="98">
        <f t="shared" si="96"/>
        <v>0</v>
      </c>
      <c r="G392" s="98">
        <f t="shared" si="95"/>
        <v>0</v>
      </c>
      <c r="H392" s="98"/>
      <c r="I392" s="221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01">
        <f t="shared" si="79"/>
        <v>0</v>
      </c>
      <c r="AD392" s="215">
        <f t="shared" si="80"/>
        <v>0</v>
      </c>
      <c r="AE392" s="98"/>
      <c r="AF392" s="98">
        <f t="shared" si="93"/>
        <v>0</v>
      </c>
      <c r="AG392" s="210">
        <f t="shared" si="88"/>
        <v>0</v>
      </c>
      <c r="AH392" s="203">
        <f t="shared" si="91"/>
        <v>0</v>
      </c>
      <c r="AI392" s="190"/>
      <c r="AJ392" s="86"/>
      <c r="AK392" s="86"/>
      <c r="AL392" s="86"/>
      <c r="AM392" s="86"/>
      <c r="AN392" s="202">
        <f t="shared" si="86"/>
        <v>0</v>
      </c>
    </row>
    <row r="393" spans="1:40" ht="18.75" customHeight="1" thickBot="1">
      <c r="A393" s="121" t="s">
        <v>862</v>
      </c>
      <c r="B393" s="111"/>
      <c r="C393" s="110" t="s">
        <v>861</v>
      </c>
      <c r="D393" s="98">
        <f t="shared" si="95"/>
        <v>19550</v>
      </c>
      <c r="E393" s="98">
        <f t="shared" si="96"/>
        <v>19550</v>
      </c>
      <c r="F393" s="98">
        <f t="shared" si="96"/>
        <v>0</v>
      </c>
      <c r="G393" s="98">
        <f t="shared" si="95"/>
        <v>19550</v>
      </c>
      <c r="H393" s="98"/>
      <c r="I393" s="221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01">
        <f t="shared" si="79"/>
        <v>0</v>
      </c>
      <c r="AD393" s="215">
        <f t="shared" si="80"/>
        <v>0</v>
      </c>
      <c r="AE393" s="98"/>
      <c r="AF393" s="98">
        <f t="shared" si="93"/>
        <v>19550</v>
      </c>
      <c r="AG393" s="210">
        <f t="shared" si="88"/>
        <v>0</v>
      </c>
      <c r="AH393" s="203">
        <f t="shared" si="91"/>
        <v>0</v>
      </c>
      <c r="AI393" s="190"/>
      <c r="AJ393" s="86"/>
      <c r="AK393" s="86"/>
      <c r="AL393" s="86"/>
      <c r="AM393" s="86"/>
      <c r="AN393" s="202">
        <f t="shared" si="86"/>
        <v>0</v>
      </c>
    </row>
    <row r="394" spans="1:40" ht="18.75" customHeight="1" hidden="1" thickBot="1">
      <c r="A394" s="121" t="s">
        <v>618</v>
      </c>
      <c r="B394" s="111"/>
      <c r="C394" s="110" t="s">
        <v>668</v>
      </c>
      <c r="D394" s="98">
        <f>D418</f>
        <v>0</v>
      </c>
      <c r="E394" s="98">
        <f>E418</f>
        <v>0</v>
      </c>
      <c r="F394" s="98" t="e">
        <f>F404+#REF!</f>
        <v>#REF!</v>
      </c>
      <c r="G394" s="98" t="e">
        <f>G404+#REF!</f>
        <v>#REF!</v>
      </c>
      <c r="H394" s="98"/>
      <c r="I394" s="221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01">
        <f t="shared" si="79"/>
        <v>0</v>
      </c>
      <c r="AD394" s="215" t="e">
        <f t="shared" si="80"/>
        <v>#REF!</v>
      </c>
      <c r="AE394" s="98"/>
      <c r="AF394" s="98" t="e">
        <f t="shared" si="93"/>
        <v>#REF!</v>
      </c>
      <c r="AG394" s="210" t="e">
        <f t="shared" si="88"/>
        <v>#REF!</v>
      </c>
      <c r="AH394" s="203" t="e">
        <f t="shared" si="91"/>
        <v>#REF!</v>
      </c>
      <c r="AI394" s="190"/>
      <c r="AJ394" s="86"/>
      <c r="AK394" s="86"/>
      <c r="AL394" s="86"/>
      <c r="AM394" s="86"/>
      <c r="AN394" s="202">
        <f t="shared" si="86"/>
        <v>0</v>
      </c>
    </row>
    <row r="395" spans="1:40" ht="15" customHeight="1" hidden="1" thickBot="1">
      <c r="A395" s="121" t="s">
        <v>513</v>
      </c>
      <c r="B395" s="111"/>
      <c r="C395" s="110" t="s">
        <v>669</v>
      </c>
      <c r="D395" s="98">
        <f>D405+D419</f>
        <v>0</v>
      </c>
      <c r="E395" s="98">
        <f>E405+E419</f>
        <v>0</v>
      </c>
      <c r="F395" s="98">
        <f>F405+F419</f>
        <v>15500</v>
      </c>
      <c r="G395" s="98">
        <f>G405+G419</f>
        <v>0</v>
      </c>
      <c r="H395" s="98"/>
      <c r="I395" s="221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01">
        <f aca="true" t="shared" si="97" ref="AC395:AC457">SUM(J395:AB395)</f>
        <v>0</v>
      </c>
      <c r="AD395" s="215">
        <f aca="true" t="shared" si="98" ref="AD395:AD457">F395+AC395</f>
        <v>15500</v>
      </c>
      <c r="AE395" s="98"/>
      <c r="AF395" s="98">
        <f t="shared" si="93"/>
        <v>0</v>
      </c>
      <c r="AG395" s="210">
        <f t="shared" si="88"/>
        <v>0</v>
      </c>
      <c r="AH395" s="203">
        <f t="shared" si="91"/>
        <v>0</v>
      </c>
      <c r="AI395" s="190"/>
      <c r="AJ395" s="86"/>
      <c r="AK395" s="86"/>
      <c r="AL395" s="86"/>
      <c r="AM395" s="86"/>
      <c r="AN395" s="202">
        <f t="shared" si="86"/>
        <v>0</v>
      </c>
    </row>
    <row r="396" spans="1:40" ht="15" customHeight="1" thickBot="1">
      <c r="A396" s="121" t="s">
        <v>448</v>
      </c>
      <c r="B396" s="111"/>
      <c r="C396" s="110" t="s">
        <v>670</v>
      </c>
      <c r="D396" s="98">
        <f>D420+D426</f>
        <v>37450</v>
      </c>
      <c r="E396" s="98">
        <f>E420+E426</f>
        <v>37450</v>
      </c>
      <c r="F396" s="98">
        <f>F420+F426</f>
        <v>27133</v>
      </c>
      <c r="G396" s="98">
        <f>G420+G426</f>
        <v>32354.59</v>
      </c>
      <c r="H396" s="98"/>
      <c r="I396" s="221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01">
        <f t="shared" si="97"/>
        <v>0</v>
      </c>
      <c r="AD396" s="215">
        <f t="shared" si="98"/>
        <v>27133</v>
      </c>
      <c r="AE396" s="98"/>
      <c r="AF396" s="98">
        <f t="shared" si="93"/>
        <v>32354.59</v>
      </c>
      <c r="AG396" s="210">
        <f t="shared" si="88"/>
        <v>5095.41</v>
      </c>
      <c r="AH396" s="203">
        <f t="shared" si="91"/>
        <v>5095.41</v>
      </c>
      <c r="AI396" s="190"/>
      <c r="AJ396" s="86"/>
      <c r="AK396" s="86"/>
      <c r="AL396" s="86"/>
      <c r="AM396" s="86"/>
      <c r="AN396" s="202">
        <f t="shared" si="86"/>
        <v>0</v>
      </c>
    </row>
    <row r="397" spans="1:40" ht="15" customHeight="1" hidden="1" thickBot="1">
      <c r="A397" s="121" t="s">
        <v>495</v>
      </c>
      <c r="B397" s="111"/>
      <c r="C397" s="110" t="s">
        <v>671</v>
      </c>
      <c r="D397" s="98">
        <f>D398+D399</f>
        <v>0</v>
      </c>
      <c r="E397" s="98">
        <f>E398+E399</f>
        <v>0</v>
      </c>
      <c r="F397" s="98">
        <f>F398+F399</f>
        <v>40671.479999999996</v>
      </c>
      <c r="G397" s="98">
        <f>G398+G399</f>
        <v>0</v>
      </c>
      <c r="H397" s="98"/>
      <c r="I397" s="221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01">
        <f t="shared" si="97"/>
        <v>0</v>
      </c>
      <c r="AD397" s="215">
        <f t="shared" si="98"/>
        <v>40671.479999999996</v>
      </c>
      <c r="AE397" s="98"/>
      <c r="AF397" s="98">
        <f t="shared" si="93"/>
        <v>0</v>
      </c>
      <c r="AG397" s="210">
        <f t="shared" si="88"/>
        <v>0</v>
      </c>
      <c r="AH397" s="203">
        <f t="shared" si="91"/>
        <v>0</v>
      </c>
      <c r="AI397" s="190"/>
      <c r="AJ397" s="86"/>
      <c r="AK397" s="86"/>
      <c r="AL397" s="86"/>
      <c r="AM397" s="86"/>
      <c r="AN397" s="202">
        <f t="shared" si="86"/>
        <v>0</v>
      </c>
    </row>
    <row r="398" spans="1:40" ht="12.75" customHeight="1" hidden="1" thickBot="1">
      <c r="A398" s="121" t="s">
        <v>496</v>
      </c>
      <c r="B398" s="111"/>
      <c r="C398" s="110" t="s">
        <v>672</v>
      </c>
      <c r="D398" s="98">
        <f>D422</f>
        <v>0</v>
      </c>
      <c r="E398" s="98">
        <f>E422</f>
        <v>0</v>
      </c>
      <c r="F398" s="98">
        <f>F422</f>
        <v>14062.04</v>
      </c>
      <c r="G398" s="98">
        <f>G422</f>
        <v>0</v>
      </c>
      <c r="H398" s="98"/>
      <c r="I398" s="221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01">
        <f t="shared" si="97"/>
        <v>0</v>
      </c>
      <c r="AD398" s="215">
        <f t="shared" si="98"/>
        <v>14062.04</v>
      </c>
      <c r="AE398" s="98"/>
      <c r="AF398" s="98">
        <f t="shared" si="93"/>
        <v>0</v>
      </c>
      <c r="AG398" s="210">
        <f t="shared" si="88"/>
        <v>0</v>
      </c>
      <c r="AH398" s="203">
        <f t="shared" si="91"/>
        <v>0</v>
      </c>
      <c r="AI398" s="190"/>
      <c r="AJ398" s="86"/>
      <c r="AK398" s="86"/>
      <c r="AL398" s="86"/>
      <c r="AM398" s="86"/>
      <c r="AN398" s="202">
        <f t="shared" si="86"/>
        <v>0</v>
      </c>
    </row>
    <row r="399" spans="1:40" ht="15" customHeight="1" hidden="1" thickBot="1">
      <c r="A399" s="121" t="s">
        <v>497</v>
      </c>
      <c r="B399" s="111"/>
      <c r="C399" s="110" t="s">
        <v>673</v>
      </c>
      <c r="D399" s="98">
        <f>D423</f>
        <v>0</v>
      </c>
      <c r="E399" s="98">
        <f>E423</f>
        <v>0</v>
      </c>
      <c r="F399" s="98">
        <f>F407+F423</f>
        <v>26609.44</v>
      </c>
      <c r="G399" s="98">
        <f>G407+G423</f>
        <v>0</v>
      </c>
      <c r="H399" s="98"/>
      <c r="I399" s="221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01">
        <f t="shared" si="97"/>
        <v>0</v>
      </c>
      <c r="AD399" s="215">
        <f t="shared" si="98"/>
        <v>26609.44</v>
      </c>
      <c r="AE399" s="98"/>
      <c r="AF399" s="98">
        <f t="shared" si="93"/>
        <v>0</v>
      </c>
      <c r="AG399" s="210">
        <f t="shared" si="88"/>
        <v>0</v>
      </c>
      <c r="AH399" s="203">
        <f t="shared" si="91"/>
        <v>0</v>
      </c>
      <c r="AI399" s="190"/>
      <c r="AJ399" s="86"/>
      <c r="AK399" s="86"/>
      <c r="AL399" s="86"/>
      <c r="AM399" s="86"/>
      <c r="AN399" s="202">
        <f t="shared" si="86"/>
        <v>0</v>
      </c>
    </row>
    <row r="400" spans="1:40" ht="23.25" customHeight="1" hidden="1">
      <c r="A400" s="122" t="s">
        <v>28</v>
      </c>
      <c r="B400" s="116"/>
      <c r="C400" s="116" t="s">
        <v>674</v>
      </c>
      <c r="D400" s="98"/>
      <c r="E400" s="98"/>
      <c r="F400" s="83">
        <f>F402+F406</f>
        <v>0</v>
      </c>
      <c r="G400" s="83">
        <f>G402+G406</f>
        <v>0</v>
      </c>
      <c r="H400" s="83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01">
        <f t="shared" si="97"/>
        <v>0</v>
      </c>
      <c r="AD400" s="215">
        <f t="shared" si="98"/>
        <v>0</v>
      </c>
      <c r="AE400" s="91"/>
      <c r="AF400" s="98">
        <f t="shared" si="93"/>
        <v>0</v>
      </c>
      <c r="AG400" s="83">
        <f t="shared" si="88"/>
        <v>0</v>
      </c>
      <c r="AH400" s="204">
        <f t="shared" si="91"/>
        <v>0</v>
      </c>
      <c r="AI400" s="106"/>
      <c r="AJ400" s="79"/>
      <c r="AK400" s="79"/>
      <c r="AL400" s="79"/>
      <c r="AM400" s="79"/>
      <c r="AN400" s="202">
        <f t="shared" si="86"/>
        <v>0</v>
      </c>
    </row>
    <row r="401" spans="1:40" ht="15" customHeight="1" hidden="1">
      <c r="A401" s="123"/>
      <c r="B401" s="113"/>
      <c r="C401" s="113" t="s">
        <v>377</v>
      </c>
      <c r="D401" s="91"/>
      <c r="E401" s="91"/>
      <c r="F401" s="91"/>
      <c r="G401" s="91"/>
      <c r="H401" s="91"/>
      <c r="I401" s="108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01">
        <f t="shared" si="97"/>
        <v>0</v>
      </c>
      <c r="AD401" s="215">
        <f t="shared" si="98"/>
        <v>0</v>
      </c>
      <c r="AE401" s="91"/>
      <c r="AF401" s="98">
        <f t="shared" si="93"/>
        <v>0</v>
      </c>
      <c r="AG401" s="83">
        <f t="shared" si="88"/>
        <v>0</v>
      </c>
      <c r="AH401" s="204">
        <f t="shared" si="91"/>
        <v>0</v>
      </c>
      <c r="AI401" s="106"/>
      <c r="AJ401" s="79"/>
      <c r="AK401" s="79"/>
      <c r="AL401" s="79"/>
      <c r="AM401" s="79"/>
      <c r="AN401" s="202">
        <f t="shared" si="86"/>
        <v>0</v>
      </c>
    </row>
    <row r="402" spans="1:40" ht="15" customHeight="1" hidden="1">
      <c r="A402" s="123" t="s">
        <v>26</v>
      </c>
      <c r="B402" s="113"/>
      <c r="C402" s="113" t="s">
        <v>675</v>
      </c>
      <c r="D402" s="91">
        <f>D403</f>
        <v>0</v>
      </c>
      <c r="E402" s="91">
        <f>E403</f>
        <v>0</v>
      </c>
      <c r="F402" s="91">
        <f>F403</f>
        <v>0</v>
      </c>
      <c r="G402" s="91">
        <f>G403</f>
        <v>0</v>
      </c>
      <c r="H402" s="91"/>
      <c r="I402" s="108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01">
        <f t="shared" si="97"/>
        <v>0</v>
      </c>
      <c r="AD402" s="215">
        <f t="shared" si="98"/>
        <v>0</v>
      </c>
      <c r="AE402" s="91"/>
      <c r="AF402" s="98">
        <f t="shared" si="93"/>
        <v>0</v>
      </c>
      <c r="AG402" s="83">
        <f t="shared" si="88"/>
        <v>0</v>
      </c>
      <c r="AH402" s="204">
        <f t="shared" si="91"/>
        <v>0</v>
      </c>
      <c r="AI402" s="106"/>
      <c r="AJ402" s="79"/>
      <c r="AK402" s="79"/>
      <c r="AL402" s="79"/>
      <c r="AM402" s="79"/>
      <c r="AN402" s="202">
        <f t="shared" si="86"/>
        <v>0</v>
      </c>
    </row>
    <row r="403" spans="1:40" ht="15" customHeight="1" hidden="1">
      <c r="A403" s="123" t="s">
        <v>490</v>
      </c>
      <c r="B403" s="113"/>
      <c r="C403" s="113" t="s">
        <v>676</v>
      </c>
      <c r="D403" s="91">
        <f>D404+D405</f>
        <v>0</v>
      </c>
      <c r="E403" s="91">
        <f>E404+E405</f>
        <v>0</v>
      </c>
      <c r="F403" s="91">
        <f>F404+F405</f>
        <v>0</v>
      </c>
      <c r="G403" s="91">
        <f>G404+G405</f>
        <v>0</v>
      </c>
      <c r="H403" s="91"/>
      <c r="I403" s="108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01">
        <f t="shared" si="97"/>
        <v>0</v>
      </c>
      <c r="AD403" s="215">
        <f t="shared" si="98"/>
        <v>0</v>
      </c>
      <c r="AE403" s="91"/>
      <c r="AF403" s="98">
        <f t="shared" si="93"/>
        <v>0</v>
      </c>
      <c r="AG403" s="83">
        <f t="shared" si="88"/>
        <v>0</v>
      </c>
      <c r="AH403" s="204">
        <f t="shared" si="91"/>
        <v>0</v>
      </c>
      <c r="AI403" s="106"/>
      <c r="AJ403" s="79"/>
      <c r="AK403" s="79"/>
      <c r="AL403" s="79"/>
      <c r="AM403" s="79"/>
      <c r="AN403" s="202">
        <f t="shared" si="86"/>
        <v>0</v>
      </c>
    </row>
    <row r="404" spans="1:40" ht="15" customHeight="1" hidden="1">
      <c r="A404" s="127" t="s">
        <v>618</v>
      </c>
      <c r="B404" s="113"/>
      <c r="C404" s="113" t="s">
        <v>677</v>
      </c>
      <c r="D404" s="91"/>
      <c r="E404" s="91"/>
      <c r="F404" s="91"/>
      <c r="G404" s="91"/>
      <c r="H404" s="91"/>
      <c r="I404" s="108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01">
        <f t="shared" si="97"/>
        <v>0</v>
      </c>
      <c r="AD404" s="215">
        <f t="shared" si="98"/>
        <v>0</v>
      </c>
      <c r="AE404" s="91"/>
      <c r="AF404" s="98">
        <f t="shared" si="93"/>
        <v>0</v>
      </c>
      <c r="AG404" s="83">
        <f t="shared" si="88"/>
        <v>0</v>
      </c>
      <c r="AH404" s="204">
        <f t="shared" si="91"/>
        <v>0</v>
      </c>
      <c r="AI404" s="106"/>
      <c r="AJ404" s="79"/>
      <c r="AK404" s="79"/>
      <c r="AL404" s="79"/>
      <c r="AM404" s="79"/>
      <c r="AN404" s="202">
        <f t="shared" si="86"/>
        <v>0</v>
      </c>
    </row>
    <row r="405" spans="1:40" ht="15" customHeight="1" hidden="1">
      <c r="A405" s="127" t="s">
        <v>513</v>
      </c>
      <c r="B405" s="113"/>
      <c r="C405" s="113" t="s">
        <v>678</v>
      </c>
      <c r="D405" s="91"/>
      <c r="E405" s="91"/>
      <c r="F405" s="91"/>
      <c r="G405" s="91"/>
      <c r="H405" s="91"/>
      <c r="I405" s="108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01">
        <f t="shared" si="97"/>
        <v>0</v>
      </c>
      <c r="AD405" s="215">
        <f t="shared" si="98"/>
        <v>0</v>
      </c>
      <c r="AE405" s="91"/>
      <c r="AF405" s="98">
        <f t="shared" si="93"/>
        <v>0</v>
      </c>
      <c r="AG405" s="83">
        <f t="shared" si="88"/>
        <v>0</v>
      </c>
      <c r="AH405" s="204">
        <f t="shared" si="91"/>
        <v>0</v>
      </c>
      <c r="AI405" s="106"/>
      <c r="AJ405" s="79"/>
      <c r="AK405" s="79"/>
      <c r="AL405" s="79"/>
      <c r="AM405" s="79"/>
      <c r="AN405" s="202">
        <f t="shared" si="86"/>
        <v>0</v>
      </c>
    </row>
    <row r="406" spans="1:40" ht="15" customHeight="1" hidden="1">
      <c r="A406" s="127" t="s">
        <v>495</v>
      </c>
      <c r="B406" s="113"/>
      <c r="C406" s="113" t="s">
        <v>679</v>
      </c>
      <c r="D406" s="91">
        <f>D407</f>
        <v>0</v>
      </c>
      <c r="E406" s="91">
        <f>E407</f>
        <v>0</v>
      </c>
      <c r="F406" s="91">
        <f>F407</f>
        <v>0</v>
      </c>
      <c r="G406" s="91">
        <f>G407</f>
        <v>0</v>
      </c>
      <c r="H406" s="91"/>
      <c r="I406" s="108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01">
        <f t="shared" si="97"/>
        <v>0</v>
      </c>
      <c r="AD406" s="215">
        <f t="shared" si="98"/>
        <v>0</v>
      </c>
      <c r="AE406" s="91"/>
      <c r="AF406" s="98">
        <f t="shared" si="93"/>
        <v>0</v>
      </c>
      <c r="AG406" s="83">
        <f t="shared" si="88"/>
        <v>0</v>
      </c>
      <c r="AH406" s="204">
        <f t="shared" si="91"/>
        <v>0</v>
      </c>
      <c r="AI406" s="106"/>
      <c r="AJ406" s="79"/>
      <c r="AK406" s="79"/>
      <c r="AL406" s="79"/>
      <c r="AM406" s="79"/>
      <c r="AN406" s="202">
        <f t="shared" si="86"/>
        <v>0</v>
      </c>
    </row>
    <row r="407" spans="1:40" ht="15" customHeight="1" hidden="1">
      <c r="A407" s="127" t="s">
        <v>497</v>
      </c>
      <c r="B407" s="113"/>
      <c r="C407" s="113" t="s">
        <v>680</v>
      </c>
      <c r="D407" s="91"/>
      <c r="E407" s="91"/>
      <c r="F407" s="91"/>
      <c r="G407" s="91"/>
      <c r="H407" s="91"/>
      <c r="I407" s="108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01">
        <f t="shared" si="97"/>
        <v>0</v>
      </c>
      <c r="AD407" s="215">
        <f t="shared" si="98"/>
        <v>0</v>
      </c>
      <c r="AE407" s="91"/>
      <c r="AF407" s="98">
        <f t="shared" si="93"/>
        <v>0</v>
      </c>
      <c r="AG407" s="83">
        <f t="shared" si="88"/>
        <v>0</v>
      </c>
      <c r="AH407" s="204">
        <f t="shared" si="91"/>
        <v>0</v>
      </c>
      <c r="AI407" s="106"/>
      <c r="AJ407" s="79"/>
      <c r="AK407" s="79"/>
      <c r="AL407" s="79"/>
      <c r="AM407" s="79"/>
      <c r="AN407" s="202">
        <f t="shared" si="86"/>
        <v>0</v>
      </c>
    </row>
    <row r="408" spans="1:40" ht="25.5" customHeight="1" thickBot="1">
      <c r="A408" s="122" t="s">
        <v>30</v>
      </c>
      <c r="B408" s="113"/>
      <c r="C408" s="116" t="s">
        <v>116</v>
      </c>
      <c r="D408" s="79">
        <f>D410+D421</f>
        <v>57000</v>
      </c>
      <c r="E408" s="79">
        <f>E410+E421</f>
        <v>57000</v>
      </c>
      <c r="F408" s="79">
        <f>F410+F421</f>
        <v>83304.48</v>
      </c>
      <c r="G408" s="79">
        <f>G410+G421</f>
        <v>51904.59</v>
      </c>
      <c r="H408" s="79"/>
      <c r="I408" s="22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01">
        <f t="shared" si="97"/>
        <v>0</v>
      </c>
      <c r="AD408" s="215">
        <f t="shared" si="98"/>
        <v>83304.48</v>
      </c>
      <c r="AE408" s="91"/>
      <c r="AF408" s="172">
        <f t="shared" si="93"/>
        <v>51904.59</v>
      </c>
      <c r="AG408" s="83">
        <f t="shared" si="88"/>
        <v>5095.4100000000035</v>
      </c>
      <c r="AH408" s="204">
        <f t="shared" si="91"/>
        <v>5095.4100000000035</v>
      </c>
      <c r="AI408" s="106"/>
      <c r="AJ408" s="79"/>
      <c r="AK408" s="79"/>
      <c r="AL408" s="79"/>
      <c r="AM408" s="79"/>
      <c r="AN408" s="202">
        <f t="shared" si="86"/>
        <v>0</v>
      </c>
    </row>
    <row r="409" spans="1:40" ht="11.25" customHeight="1" thickBot="1">
      <c r="A409" s="123"/>
      <c r="B409" s="113"/>
      <c r="C409" s="113" t="s">
        <v>377</v>
      </c>
      <c r="D409" s="91"/>
      <c r="E409" s="91"/>
      <c r="F409" s="91"/>
      <c r="G409" s="91"/>
      <c r="H409" s="91"/>
      <c r="I409" s="108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01">
        <f t="shared" si="97"/>
        <v>0</v>
      </c>
      <c r="AD409" s="215">
        <f t="shared" si="98"/>
        <v>0</v>
      </c>
      <c r="AE409" s="91"/>
      <c r="AF409" s="91"/>
      <c r="AG409" s="83"/>
      <c r="AH409" s="204"/>
      <c r="AI409" s="106"/>
      <c r="AJ409" s="79"/>
      <c r="AK409" s="79"/>
      <c r="AL409" s="79"/>
      <c r="AM409" s="79"/>
      <c r="AN409" s="202">
        <f t="shared" si="86"/>
        <v>0</v>
      </c>
    </row>
    <row r="410" spans="1:40" ht="15.75" customHeight="1" thickBot="1">
      <c r="A410" s="123" t="s">
        <v>487</v>
      </c>
      <c r="B410" s="113"/>
      <c r="C410" s="113" t="s">
        <v>117</v>
      </c>
      <c r="D410" s="91">
        <f>D414+D420</f>
        <v>57000</v>
      </c>
      <c r="E410" s="91">
        <f>E414+E420</f>
        <v>57000</v>
      </c>
      <c r="F410" s="91">
        <f>F414+F420</f>
        <v>42633</v>
      </c>
      <c r="G410" s="91">
        <f>G414+G420</f>
        <v>51904.59</v>
      </c>
      <c r="H410" s="91"/>
      <c r="I410" s="108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01">
        <f t="shared" si="97"/>
        <v>0</v>
      </c>
      <c r="AD410" s="215">
        <f t="shared" si="98"/>
        <v>42633</v>
      </c>
      <c r="AE410" s="91"/>
      <c r="AF410" s="91">
        <f>G410</f>
        <v>51904.59</v>
      </c>
      <c r="AG410" s="83">
        <f t="shared" si="88"/>
        <v>5095.4100000000035</v>
      </c>
      <c r="AH410" s="204">
        <f aca="true" t="shared" si="99" ref="AH410:AH417">E410-AF410</f>
        <v>5095.4100000000035</v>
      </c>
      <c r="AI410" s="106"/>
      <c r="AJ410" s="79"/>
      <c r="AK410" s="79"/>
      <c r="AL410" s="79"/>
      <c r="AM410" s="79"/>
      <c r="AN410" s="202">
        <f t="shared" si="86"/>
        <v>0</v>
      </c>
    </row>
    <row r="411" spans="1:40" ht="12.75" customHeight="1" hidden="1">
      <c r="A411" s="127" t="s">
        <v>488</v>
      </c>
      <c r="B411" s="113"/>
      <c r="C411" s="113" t="s">
        <v>252</v>
      </c>
      <c r="D411" s="91">
        <f>D412+D413</f>
        <v>0</v>
      </c>
      <c r="E411" s="91">
        <f>E412+E413</f>
        <v>0</v>
      </c>
      <c r="F411" s="91"/>
      <c r="G411" s="91"/>
      <c r="H411" s="91"/>
      <c r="I411" s="108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01">
        <f t="shared" si="97"/>
        <v>0</v>
      </c>
      <c r="AD411" s="215">
        <f t="shared" si="98"/>
        <v>0</v>
      </c>
      <c r="AE411" s="91"/>
      <c r="AF411" s="91"/>
      <c r="AG411" s="83">
        <f t="shared" si="88"/>
        <v>0</v>
      </c>
      <c r="AH411" s="204">
        <f t="shared" si="99"/>
        <v>0</v>
      </c>
      <c r="AI411" s="106"/>
      <c r="AJ411" s="79"/>
      <c r="AK411" s="79"/>
      <c r="AL411" s="79"/>
      <c r="AM411" s="79"/>
      <c r="AN411" s="202">
        <f t="shared" si="86"/>
        <v>0</v>
      </c>
    </row>
    <row r="412" spans="1:40" ht="15" customHeight="1" hidden="1">
      <c r="A412" s="127" t="s">
        <v>445</v>
      </c>
      <c r="B412" s="113"/>
      <c r="C412" s="113" t="s">
        <v>253</v>
      </c>
      <c r="D412" s="91"/>
      <c r="E412" s="91"/>
      <c r="F412" s="91"/>
      <c r="G412" s="91"/>
      <c r="H412" s="91"/>
      <c r="I412" s="108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01">
        <f t="shared" si="97"/>
        <v>0</v>
      </c>
      <c r="AD412" s="215">
        <f t="shared" si="98"/>
        <v>0</v>
      </c>
      <c r="AE412" s="91"/>
      <c r="AF412" s="91"/>
      <c r="AG412" s="83">
        <f t="shared" si="88"/>
        <v>0</v>
      </c>
      <c r="AH412" s="204">
        <f t="shared" si="99"/>
        <v>0</v>
      </c>
      <c r="AI412" s="106"/>
      <c r="AJ412" s="79"/>
      <c r="AK412" s="79"/>
      <c r="AL412" s="79"/>
      <c r="AM412" s="79"/>
      <c r="AN412" s="202">
        <f t="shared" si="86"/>
        <v>0</v>
      </c>
    </row>
    <row r="413" spans="1:40" ht="15" customHeight="1" hidden="1">
      <c r="A413" s="127" t="s">
        <v>29</v>
      </c>
      <c r="B413" s="113"/>
      <c r="C413" s="113" t="s">
        <v>254</v>
      </c>
      <c r="D413" s="91"/>
      <c r="E413" s="91"/>
      <c r="F413" s="91"/>
      <c r="G413" s="91"/>
      <c r="H413" s="91"/>
      <c r="I413" s="108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01">
        <f t="shared" si="97"/>
        <v>0</v>
      </c>
      <c r="AD413" s="215">
        <f t="shared" si="98"/>
        <v>0</v>
      </c>
      <c r="AE413" s="91"/>
      <c r="AF413" s="91"/>
      <c r="AG413" s="83">
        <f t="shared" si="88"/>
        <v>0</v>
      </c>
      <c r="AH413" s="204">
        <f t="shared" si="99"/>
        <v>0</v>
      </c>
      <c r="AI413" s="106"/>
      <c r="AJ413" s="79"/>
      <c r="AK413" s="79"/>
      <c r="AL413" s="79"/>
      <c r="AM413" s="79"/>
      <c r="AN413" s="202">
        <f t="shared" si="86"/>
        <v>0</v>
      </c>
    </row>
    <row r="414" spans="1:40" ht="18" customHeight="1" thickBot="1">
      <c r="A414" s="123" t="s">
        <v>490</v>
      </c>
      <c r="B414" s="113"/>
      <c r="C414" s="113" t="s">
        <v>118</v>
      </c>
      <c r="D414" s="91">
        <f>D415+D416+D417+D418+D419</f>
        <v>19550</v>
      </c>
      <c r="E414" s="91">
        <f>E415+E416+E417+E418+E419</f>
        <v>19550</v>
      </c>
      <c r="F414" s="91">
        <f>F415+F416+F417+F418+F419</f>
        <v>15500</v>
      </c>
      <c r="G414" s="91">
        <f>G415+G416+G417+G418+G419</f>
        <v>19550</v>
      </c>
      <c r="H414" s="91"/>
      <c r="I414" s="108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01">
        <f t="shared" si="97"/>
        <v>0</v>
      </c>
      <c r="AD414" s="215">
        <f t="shared" si="98"/>
        <v>15500</v>
      </c>
      <c r="AE414" s="91"/>
      <c r="AF414" s="91">
        <f aca="true" t="shared" si="100" ref="AF414:AF438">G414</f>
        <v>19550</v>
      </c>
      <c r="AG414" s="83">
        <f t="shared" si="88"/>
        <v>0</v>
      </c>
      <c r="AH414" s="204">
        <f t="shared" si="99"/>
        <v>0</v>
      </c>
      <c r="AI414" s="106"/>
      <c r="AJ414" s="79"/>
      <c r="AK414" s="79"/>
      <c r="AL414" s="79"/>
      <c r="AM414" s="79"/>
      <c r="AN414" s="202">
        <f t="shared" si="86"/>
        <v>0</v>
      </c>
    </row>
    <row r="415" spans="1:40" ht="14.25" customHeight="1" hidden="1" thickBot="1">
      <c r="A415" s="123" t="s">
        <v>447</v>
      </c>
      <c r="B415" s="113"/>
      <c r="C415" s="113" t="s">
        <v>251</v>
      </c>
      <c r="D415" s="91"/>
      <c r="E415" s="91"/>
      <c r="F415" s="91"/>
      <c r="G415" s="91"/>
      <c r="H415" s="91"/>
      <c r="I415" s="108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01">
        <f t="shared" si="97"/>
        <v>0</v>
      </c>
      <c r="AD415" s="215">
        <f t="shared" si="98"/>
        <v>0</v>
      </c>
      <c r="AE415" s="91"/>
      <c r="AF415" s="91">
        <f t="shared" si="100"/>
        <v>0</v>
      </c>
      <c r="AG415" s="83">
        <f t="shared" si="88"/>
        <v>0</v>
      </c>
      <c r="AH415" s="204">
        <f t="shared" si="99"/>
        <v>0</v>
      </c>
      <c r="AI415" s="106"/>
      <c r="AJ415" s="79"/>
      <c r="AK415" s="79"/>
      <c r="AL415" s="79"/>
      <c r="AM415" s="79"/>
      <c r="AN415" s="202">
        <f t="shared" si="86"/>
        <v>0</v>
      </c>
    </row>
    <row r="416" spans="1:40" ht="14.25" customHeight="1" hidden="1" thickBot="1">
      <c r="A416" s="123" t="s">
        <v>491</v>
      </c>
      <c r="B416" s="113"/>
      <c r="C416" s="113" t="s">
        <v>249</v>
      </c>
      <c r="D416" s="91">
        <v>0</v>
      </c>
      <c r="E416" s="91">
        <v>0</v>
      </c>
      <c r="F416" s="91">
        <v>0</v>
      </c>
      <c r="G416" s="91">
        <v>0</v>
      </c>
      <c r="H416" s="91"/>
      <c r="I416" s="108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01">
        <f t="shared" si="97"/>
        <v>0</v>
      </c>
      <c r="AD416" s="215">
        <f t="shared" si="98"/>
        <v>0</v>
      </c>
      <c r="AE416" s="91"/>
      <c r="AF416" s="91">
        <f t="shared" si="100"/>
        <v>0</v>
      </c>
      <c r="AG416" s="83">
        <f t="shared" si="88"/>
        <v>0</v>
      </c>
      <c r="AH416" s="204">
        <f t="shared" si="99"/>
        <v>0</v>
      </c>
      <c r="AI416" s="106"/>
      <c r="AJ416" s="79"/>
      <c r="AK416" s="79"/>
      <c r="AL416" s="79"/>
      <c r="AM416" s="79"/>
      <c r="AN416" s="202">
        <f t="shared" si="86"/>
        <v>0</v>
      </c>
    </row>
    <row r="417" spans="1:40" ht="13.5" customHeight="1" thickBot="1">
      <c r="A417" s="123" t="s">
        <v>860</v>
      </c>
      <c r="B417" s="113"/>
      <c r="C417" s="113" t="s">
        <v>859</v>
      </c>
      <c r="D417" s="91">
        <v>19550</v>
      </c>
      <c r="E417" s="91">
        <v>19550</v>
      </c>
      <c r="F417" s="91"/>
      <c r="G417" s="91">
        <v>19550</v>
      </c>
      <c r="H417" s="91"/>
      <c r="I417" s="108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01">
        <f t="shared" si="97"/>
        <v>0</v>
      </c>
      <c r="AD417" s="215">
        <f t="shared" si="98"/>
        <v>0</v>
      </c>
      <c r="AE417" s="91"/>
      <c r="AF417" s="91">
        <f t="shared" si="100"/>
        <v>19550</v>
      </c>
      <c r="AG417" s="83">
        <f t="shared" si="88"/>
        <v>0</v>
      </c>
      <c r="AH417" s="204">
        <f t="shared" si="99"/>
        <v>0</v>
      </c>
      <c r="AI417" s="106"/>
      <c r="AJ417" s="79"/>
      <c r="AK417" s="79"/>
      <c r="AL417" s="79"/>
      <c r="AM417" s="79"/>
      <c r="AN417" s="202">
        <f t="shared" si="86"/>
        <v>0</v>
      </c>
    </row>
    <row r="418" spans="1:40" ht="0.75" customHeight="1" thickBot="1">
      <c r="A418" s="127" t="s">
        <v>493</v>
      </c>
      <c r="B418" s="113"/>
      <c r="C418" s="113" t="s">
        <v>250</v>
      </c>
      <c r="D418" s="91"/>
      <c r="E418" s="91"/>
      <c r="F418" s="91"/>
      <c r="G418" s="91"/>
      <c r="H418" s="91"/>
      <c r="I418" s="108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01">
        <f t="shared" si="97"/>
        <v>0</v>
      </c>
      <c r="AD418" s="215">
        <f t="shared" si="98"/>
        <v>0</v>
      </c>
      <c r="AE418" s="91"/>
      <c r="AF418" s="91"/>
      <c r="AG418" s="83">
        <f t="shared" si="88"/>
        <v>0</v>
      </c>
      <c r="AH418" s="204"/>
      <c r="AI418" s="106"/>
      <c r="AJ418" s="79"/>
      <c r="AK418" s="79"/>
      <c r="AL418" s="79"/>
      <c r="AM418" s="79"/>
      <c r="AN418" s="202">
        <f t="shared" si="86"/>
        <v>0</v>
      </c>
    </row>
    <row r="419" spans="1:40" ht="14.25" customHeight="1" hidden="1" thickBot="1">
      <c r="A419" s="123" t="s">
        <v>513</v>
      </c>
      <c r="B419" s="113"/>
      <c r="C419" s="113" t="s">
        <v>119</v>
      </c>
      <c r="D419" s="91"/>
      <c r="E419" s="91"/>
      <c r="F419" s="91">
        <v>15500</v>
      </c>
      <c r="G419" s="91"/>
      <c r="H419" s="91"/>
      <c r="I419" s="108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01">
        <f t="shared" si="97"/>
        <v>0</v>
      </c>
      <c r="AD419" s="215">
        <f t="shared" si="98"/>
        <v>15500</v>
      </c>
      <c r="AE419" s="91"/>
      <c r="AF419" s="91">
        <f t="shared" si="100"/>
        <v>0</v>
      </c>
      <c r="AG419" s="83">
        <f t="shared" si="88"/>
        <v>0</v>
      </c>
      <c r="AH419" s="204">
        <f aca="true" t="shared" si="101" ref="AH419:AH462">E419-AF419</f>
        <v>0</v>
      </c>
      <c r="AI419" s="106"/>
      <c r="AJ419" s="79"/>
      <c r="AK419" s="79"/>
      <c r="AL419" s="79"/>
      <c r="AM419" s="79"/>
      <c r="AN419" s="202">
        <f t="shared" si="86"/>
        <v>0</v>
      </c>
    </row>
    <row r="420" spans="1:40" ht="15" customHeight="1" thickBot="1">
      <c r="A420" s="123" t="s">
        <v>448</v>
      </c>
      <c r="B420" s="113"/>
      <c r="C420" s="113" t="s">
        <v>120</v>
      </c>
      <c r="D420" s="91">
        <v>37450</v>
      </c>
      <c r="E420" s="91">
        <v>37450</v>
      </c>
      <c r="F420" s="91">
        <v>27133</v>
      </c>
      <c r="G420" s="91">
        <v>32354.59</v>
      </c>
      <c r="H420" s="91"/>
      <c r="I420" s="108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01">
        <f t="shared" si="97"/>
        <v>0</v>
      </c>
      <c r="AD420" s="215">
        <f t="shared" si="98"/>
        <v>27133</v>
      </c>
      <c r="AE420" s="91"/>
      <c r="AF420" s="91">
        <f t="shared" si="100"/>
        <v>32354.59</v>
      </c>
      <c r="AG420" s="83">
        <f t="shared" si="88"/>
        <v>5095.41</v>
      </c>
      <c r="AH420" s="204">
        <f t="shared" si="101"/>
        <v>5095.41</v>
      </c>
      <c r="AI420" s="198">
        <v>4000</v>
      </c>
      <c r="AJ420" s="199">
        <v>3000</v>
      </c>
      <c r="AK420" s="79"/>
      <c r="AL420" s="79"/>
      <c r="AM420" s="79"/>
      <c r="AN420" s="202">
        <f t="shared" si="86"/>
        <v>7000</v>
      </c>
    </row>
    <row r="421" spans="1:40" ht="15" customHeight="1" hidden="1" thickBot="1">
      <c r="A421" s="127" t="s">
        <v>495</v>
      </c>
      <c r="B421" s="113"/>
      <c r="C421" s="113" t="s">
        <v>121</v>
      </c>
      <c r="D421" s="91">
        <f>D422+D423</f>
        <v>0</v>
      </c>
      <c r="E421" s="91">
        <f>E422+E423</f>
        <v>0</v>
      </c>
      <c r="F421" s="91">
        <f>F422+F423</f>
        <v>40671.479999999996</v>
      </c>
      <c r="G421" s="91">
        <f>G422+G423</f>
        <v>0</v>
      </c>
      <c r="H421" s="91"/>
      <c r="I421" s="108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01">
        <f t="shared" si="97"/>
        <v>0</v>
      </c>
      <c r="AD421" s="215">
        <f t="shared" si="98"/>
        <v>40671.479999999996</v>
      </c>
      <c r="AE421" s="91"/>
      <c r="AF421" s="91">
        <f t="shared" si="100"/>
        <v>0</v>
      </c>
      <c r="AG421" s="83">
        <f t="shared" si="88"/>
        <v>0</v>
      </c>
      <c r="AH421" s="204">
        <f t="shared" si="101"/>
        <v>0</v>
      </c>
      <c r="AI421" s="106"/>
      <c r="AJ421" s="79"/>
      <c r="AK421" s="79"/>
      <c r="AL421" s="79"/>
      <c r="AM421" s="79"/>
      <c r="AN421" s="202">
        <f t="shared" si="86"/>
        <v>0</v>
      </c>
    </row>
    <row r="422" spans="1:40" ht="13.5" customHeight="1" hidden="1" thickBot="1">
      <c r="A422" s="127" t="s">
        <v>496</v>
      </c>
      <c r="B422" s="113"/>
      <c r="C422" s="113" t="s">
        <v>122</v>
      </c>
      <c r="D422" s="91">
        <v>0</v>
      </c>
      <c r="E422" s="91">
        <v>0</v>
      </c>
      <c r="F422" s="91">
        <v>14062.04</v>
      </c>
      <c r="G422" s="91"/>
      <c r="H422" s="91"/>
      <c r="I422" s="108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01">
        <f t="shared" si="97"/>
        <v>0</v>
      </c>
      <c r="AD422" s="215">
        <f t="shared" si="98"/>
        <v>14062.04</v>
      </c>
      <c r="AE422" s="91"/>
      <c r="AF422" s="91">
        <f t="shared" si="100"/>
        <v>0</v>
      </c>
      <c r="AG422" s="83">
        <f t="shared" si="88"/>
        <v>0</v>
      </c>
      <c r="AH422" s="204">
        <f t="shared" si="101"/>
        <v>0</v>
      </c>
      <c r="AI422" s="106"/>
      <c r="AJ422" s="79"/>
      <c r="AK422" s="79"/>
      <c r="AL422" s="79"/>
      <c r="AM422" s="79"/>
      <c r="AN422" s="202">
        <f t="shared" si="86"/>
        <v>0</v>
      </c>
    </row>
    <row r="423" spans="1:40" ht="16.5" customHeight="1" hidden="1" thickBot="1">
      <c r="A423" s="127" t="s">
        <v>497</v>
      </c>
      <c r="B423" s="113"/>
      <c r="C423" s="113" t="s">
        <v>123</v>
      </c>
      <c r="D423" s="91">
        <v>0</v>
      </c>
      <c r="E423" s="91">
        <v>0</v>
      </c>
      <c r="F423" s="91">
        <v>26609.44</v>
      </c>
      <c r="G423" s="91"/>
      <c r="H423" s="91"/>
      <c r="I423" s="108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01">
        <f t="shared" si="97"/>
        <v>0</v>
      </c>
      <c r="AD423" s="215">
        <f t="shared" si="98"/>
        <v>26609.44</v>
      </c>
      <c r="AE423" s="91"/>
      <c r="AF423" s="91">
        <f t="shared" si="100"/>
        <v>0</v>
      </c>
      <c r="AG423" s="83">
        <f t="shared" si="88"/>
        <v>0</v>
      </c>
      <c r="AH423" s="204">
        <f t="shared" si="101"/>
        <v>0</v>
      </c>
      <c r="AI423" s="106"/>
      <c r="AJ423" s="79"/>
      <c r="AK423" s="79"/>
      <c r="AL423" s="79"/>
      <c r="AM423" s="79"/>
      <c r="AN423" s="202">
        <f t="shared" si="86"/>
        <v>0</v>
      </c>
    </row>
    <row r="424" spans="1:40" ht="24.75" customHeight="1" hidden="1">
      <c r="A424" s="122" t="s">
        <v>303</v>
      </c>
      <c r="B424" s="113"/>
      <c r="C424" s="116" t="s">
        <v>710</v>
      </c>
      <c r="D424" s="92">
        <f aca="true" t="shared" si="102" ref="D424:G425">D425</f>
        <v>0</v>
      </c>
      <c r="E424" s="92">
        <f t="shared" si="102"/>
        <v>0</v>
      </c>
      <c r="F424" s="92">
        <f t="shared" si="102"/>
        <v>0</v>
      </c>
      <c r="G424" s="92">
        <f t="shared" si="102"/>
        <v>0</v>
      </c>
      <c r="H424" s="92"/>
      <c r="I424" s="225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01">
        <f t="shared" si="97"/>
        <v>0</v>
      </c>
      <c r="AD424" s="215">
        <f t="shared" si="98"/>
        <v>0</v>
      </c>
      <c r="AE424" s="91"/>
      <c r="AF424" s="91">
        <f t="shared" si="100"/>
        <v>0</v>
      </c>
      <c r="AG424" s="83">
        <f t="shared" si="88"/>
        <v>0</v>
      </c>
      <c r="AH424" s="204">
        <f t="shared" si="101"/>
        <v>0</v>
      </c>
      <c r="AI424" s="106"/>
      <c r="AJ424" s="79"/>
      <c r="AK424" s="79"/>
      <c r="AL424" s="79"/>
      <c r="AM424" s="79"/>
      <c r="AN424" s="202">
        <f aca="true" t="shared" si="103" ref="AN424:AN487">AI424+AJ424+AK424+AL424+AM424</f>
        <v>0</v>
      </c>
    </row>
    <row r="425" spans="1:40" ht="14.25" customHeight="1" hidden="1">
      <c r="A425" s="123" t="s">
        <v>487</v>
      </c>
      <c r="B425" s="113"/>
      <c r="C425" s="113" t="s">
        <v>708</v>
      </c>
      <c r="D425" s="91">
        <f t="shared" si="102"/>
        <v>0</v>
      </c>
      <c r="E425" s="91">
        <f t="shared" si="102"/>
        <v>0</v>
      </c>
      <c r="F425" s="91">
        <f t="shared" si="102"/>
        <v>0</v>
      </c>
      <c r="G425" s="91">
        <f t="shared" si="102"/>
        <v>0</v>
      </c>
      <c r="H425" s="91"/>
      <c r="I425" s="108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01">
        <f t="shared" si="97"/>
        <v>0</v>
      </c>
      <c r="AD425" s="215">
        <f t="shared" si="98"/>
        <v>0</v>
      </c>
      <c r="AE425" s="91"/>
      <c r="AF425" s="91">
        <f t="shared" si="100"/>
        <v>0</v>
      </c>
      <c r="AG425" s="83">
        <f t="shared" si="88"/>
        <v>0</v>
      </c>
      <c r="AH425" s="204">
        <f t="shared" si="101"/>
        <v>0</v>
      </c>
      <c r="AI425" s="106"/>
      <c r="AJ425" s="79"/>
      <c r="AK425" s="79"/>
      <c r="AL425" s="79"/>
      <c r="AM425" s="79"/>
      <c r="AN425" s="202">
        <f t="shared" si="103"/>
        <v>0</v>
      </c>
    </row>
    <row r="426" spans="1:40" ht="15" customHeight="1" hidden="1">
      <c r="A426" s="127" t="s">
        <v>356</v>
      </c>
      <c r="B426" s="113"/>
      <c r="C426" s="113" t="s">
        <v>709</v>
      </c>
      <c r="D426" s="91"/>
      <c r="E426" s="91"/>
      <c r="F426" s="91"/>
      <c r="G426" s="91"/>
      <c r="H426" s="91"/>
      <c r="I426" s="108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01">
        <f t="shared" si="97"/>
        <v>0</v>
      </c>
      <c r="AD426" s="215">
        <f t="shared" si="98"/>
        <v>0</v>
      </c>
      <c r="AE426" s="91"/>
      <c r="AF426" s="91">
        <f t="shared" si="100"/>
        <v>0</v>
      </c>
      <c r="AG426" s="83">
        <f t="shared" si="88"/>
        <v>0</v>
      </c>
      <c r="AH426" s="204">
        <f t="shared" si="101"/>
        <v>0</v>
      </c>
      <c r="AI426" s="106"/>
      <c r="AJ426" s="79"/>
      <c r="AK426" s="79"/>
      <c r="AL426" s="79"/>
      <c r="AM426" s="79"/>
      <c r="AN426" s="202">
        <f t="shared" si="103"/>
        <v>0</v>
      </c>
    </row>
    <row r="427" spans="1:40" ht="23.25" customHeight="1" thickBot="1">
      <c r="A427" s="120" t="s">
        <v>483</v>
      </c>
      <c r="B427" s="111"/>
      <c r="C427" s="176" t="s">
        <v>525</v>
      </c>
      <c r="D427" s="86">
        <f>D428+D442</f>
        <v>3512160.27</v>
      </c>
      <c r="E427" s="86">
        <f>E428+E442</f>
        <v>3512160.27</v>
      </c>
      <c r="F427" s="86">
        <f>F428+F442</f>
        <v>1852938.75</v>
      </c>
      <c r="G427" s="86">
        <f>G428+G442</f>
        <v>2979180.06</v>
      </c>
      <c r="H427" s="86"/>
      <c r="I427" s="229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01">
        <f t="shared" si="97"/>
        <v>0</v>
      </c>
      <c r="AD427" s="215">
        <f t="shared" si="98"/>
        <v>1852938.75</v>
      </c>
      <c r="AE427" s="98"/>
      <c r="AF427" s="86">
        <f t="shared" si="100"/>
        <v>2979180.06</v>
      </c>
      <c r="AG427" s="210">
        <f t="shared" si="88"/>
        <v>532980.21</v>
      </c>
      <c r="AH427" s="203">
        <f t="shared" si="101"/>
        <v>532980.21</v>
      </c>
      <c r="AI427" s="190"/>
      <c r="AJ427" s="86"/>
      <c r="AK427" s="86"/>
      <c r="AL427" s="86"/>
      <c r="AM427" s="86"/>
      <c r="AN427" s="202">
        <f t="shared" si="103"/>
        <v>0</v>
      </c>
    </row>
    <row r="428" spans="1:40" ht="15" customHeight="1" thickBot="1">
      <c r="A428" s="121" t="s">
        <v>487</v>
      </c>
      <c r="B428" s="111"/>
      <c r="C428" s="111" t="s">
        <v>526</v>
      </c>
      <c r="D428" s="98">
        <f>D429+D433+D441+D439</f>
        <v>3263160.27</v>
      </c>
      <c r="E428" s="98">
        <f>E429+E433+E441+E439</f>
        <v>3263160.27</v>
      </c>
      <c r="F428" s="98">
        <f>F429+F433+F441+F439</f>
        <v>1749867.07</v>
      </c>
      <c r="G428" s="98">
        <f>G429+G433+G441</f>
        <v>2771698.73</v>
      </c>
      <c r="H428" s="98"/>
      <c r="I428" s="221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01">
        <f t="shared" si="97"/>
        <v>0</v>
      </c>
      <c r="AD428" s="215">
        <f t="shared" si="98"/>
        <v>1749867.07</v>
      </c>
      <c r="AE428" s="98"/>
      <c r="AF428" s="98">
        <f t="shared" si="100"/>
        <v>2771698.73</v>
      </c>
      <c r="AG428" s="210">
        <f t="shared" si="88"/>
        <v>491461.54000000004</v>
      </c>
      <c r="AH428" s="203">
        <f t="shared" si="101"/>
        <v>491461.54000000004</v>
      </c>
      <c r="AI428" s="190"/>
      <c r="AJ428" s="86"/>
      <c r="AK428" s="86"/>
      <c r="AL428" s="86"/>
      <c r="AM428" s="86"/>
      <c r="AN428" s="202">
        <f t="shared" si="103"/>
        <v>0</v>
      </c>
    </row>
    <row r="429" spans="1:40" ht="15" customHeight="1" thickBot="1">
      <c r="A429" s="121" t="s">
        <v>488</v>
      </c>
      <c r="B429" s="111"/>
      <c r="C429" s="111" t="s">
        <v>587</v>
      </c>
      <c r="D429" s="98">
        <f>D430+D431+D432</f>
        <v>1822109</v>
      </c>
      <c r="E429" s="98">
        <f>E430+E431+E432</f>
        <v>1822109</v>
      </c>
      <c r="F429" s="98">
        <f>F430+F431+F432</f>
        <v>1428041.32</v>
      </c>
      <c r="G429" s="98">
        <f>G430+G431+G432</f>
        <v>1647901.63</v>
      </c>
      <c r="H429" s="98"/>
      <c r="I429" s="221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01">
        <f t="shared" si="97"/>
        <v>0</v>
      </c>
      <c r="AD429" s="215">
        <f t="shared" si="98"/>
        <v>1428041.32</v>
      </c>
      <c r="AE429" s="98"/>
      <c r="AF429" s="98">
        <f t="shared" si="100"/>
        <v>1647901.63</v>
      </c>
      <c r="AG429" s="210">
        <f t="shared" si="88"/>
        <v>174207.3700000001</v>
      </c>
      <c r="AH429" s="203">
        <f t="shared" si="101"/>
        <v>174207.3700000001</v>
      </c>
      <c r="AI429" s="190"/>
      <c r="AJ429" s="86"/>
      <c r="AK429" s="86"/>
      <c r="AL429" s="86"/>
      <c r="AM429" s="86"/>
      <c r="AN429" s="202">
        <f t="shared" si="103"/>
        <v>0</v>
      </c>
    </row>
    <row r="430" spans="1:40" ht="14.25" customHeight="1" thickBot="1">
      <c r="A430" s="121" t="s">
        <v>445</v>
      </c>
      <c r="B430" s="111"/>
      <c r="C430" s="111" t="s">
        <v>588</v>
      </c>
      <c r="D430" s="98">
        <f aca="true" t="shared" si="104" ref="D430:G432">D449</f>
        <v>1373830</v>
      </c>
      <c r="E430" s="98">
        <f aca="true" t="shared" si="105" ref="E430:F432">E449</f>
        <v>1373830</v>
      </c>
      <c r="F430" s="98">
        <f t="shared" si="105"/>
        <v>1068255</v>
      </c>
      <c r="G430" s="98">
        <f t="shared" si="104"/>
        <v>1334708.0499999998</v>
      </c>
      <c r="H430" s="98"/>
      <c r="I430" s="221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01">
        <f t="shared" si="97"/>
        <v>0</v>
      </c>
      <c r="AD430" s="215">
        <f t="shared" si="98"/>
        <v>1068255</v>
      </c>
      <c r="AE430" s="98"/>
      <c r="AF430" s="98">
        <f t="shared" si="100"/>
        <v>1334708.0499999998</v>
      </c>
      <c r="AG430" s="210">
        <f t="shared" si="88"/>
        <v>39121.950000000186</v>
      </c>
      <c r="AH430" s="203">
        <f t="shared" si="101"/>
        <v>39121.950000000186</v>
      </c>
      <c r="AI430" s="190"/>
      <c r="AJ430" s="86"/>
      <c r="AK430" s="86"/>
      <c r="AL430" s="86"/>
      <c r="AM430" s="86"/>
      <c r="AN430" s="202">
        <f t="shared" si="103"/>
        <v>0</v>
      </c>
    </row>
    <row r="431" spans="1:40" ht="18" customHeight="1" hidden="1">
      <c r="A431" s="121" t="s">
        <v>446</v>
      </c>
      <c r="B431" s="111"/>
      <c r="C431" s="111" t="s">
        <v>589</v>
      </c>
      <c r="D431" s="98">
        <f t="shared" si="104"/>
        <v>0</v>
      </c>
      <c r="E431" s="98">
        <f t="shared" si="105"/>
        <v>0</v>
      </c>
      <c r="F431" s="98">
        <f t="shared" si="105"/>
        <v>0</v>
      </c>
      <c r="G431" s="98">
        <f t="shared" si="104"/>
        <v>0</v>
      </c>
      <c r="H431" s="98"/>
      <c r="I431" s="221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01">
        <f t="shared" si="97"/>
        <v>0</v>
      </c>
      <c r="AD431" s="215">
        <f t="shared" si="98"/>
        <v>0</v>
      </c>
      <c r="AE431" s="98"/>
      <c r="AF431" s="98">
        <f t="shared" si="100"/>
        <v>0</v>
      </c>
      <c r="AG431" s="210">
        <f aca="true" t="shared" si="106" ref="AG431:AG494">D431-AF431</f>
        <v>0</v>
      </c>
      <c r="AH431" s="203">
        <f t="shared" si="101"/>
        <v>0</v>
      </c>
      <c r="AI431" s="190"/>
      <c r="AJ431" s="86"/>
      <c r="AK431" s="86"/>
      <c r="AL431" s="86"/>
      <c r="AM431" s="86"/>
      <c r="AN431" s="202">
        <f t="shared" si="103"/>
        <v>0</v>
      </c>
    </row>
    <row r="432" spans="1:40" ht="18.75" customHeight="1" thickBot="1">
      <c r="A432" s="121" t="s">
        <v>489</v>
      </c>
      <c r="B432" s="111"/>
      <c r="C432" s="111" t="s">
        <v>590</v>
      </c>
      <c r="D432" s="98">
        <f t="shared" si="104"/>
        <v>448279</v>
      </c>
      <c r="E432" s="98">
        <f t="shared" si="105"/>
        <v>448279</v>
      </c>
      <c r="F432" s="98">
        <f t="shared" si="105"/>
        <v>359786.32</v>
      </c>
      <c r="G432" s="98">
        <f t="shared" si="104"/>
        <v>313193.58</v>
      </c>
      <c r="H432" s="98"/>
      <c r="I432" s="221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01">
        <f t="shared" si="97"/>
        <v>0</v>
      </c>
      <c r="AD432" s="215">
        <f t="shared" si="98"/>
        <v>359786.32</v>
      </c>
      <c r="AE432" s="98"/>
      <c r="AF432" s="98">
        <f t="shared" si="100"/>
        <v>313193.58</v>
      </c>
      <c r="AG432" s="210">
        <f t="shared" si="106"/>
        <v>135085.41999999998</v>
      </c>
      <c r="AH432" s="203">
        <f t="shared" si="101"/>
        <v>135085.41999999998</v>
      </c>
      <c r="AI432" s="190"/>
      <c r="AJ432" s="86"/>
      <c r="AK432" s="86"/>
      <c r="AL432" s="86"/>
      <c r="AM432" s="86"/>
      <c r="AN432" s="202">
        <f t="shared" si="103"/>
        <v>0</v>
      </c>
    </row>
    <row r="433" spans="1:40" ht="16.5" customHeight="1" thickBot="1">
      <c r="A433" s="121" t="s">
        <v>490</v>
      </c>
      <c r="B433" s="111"/>
      <c r="C433" s="111" t="s">
        <v>527</v>
      </c>
      <c r="D433" s="98">
        <f>D434+D435+D436+D437+D438</f>
        <v>1230771.27</v>
      </c>
      <c r="E433" s="98">
        <f>E434+E435+E436+E437+E438</f>
        <v>1230771.27</v>
      </c>
      <c r="F433" s="98">
        <f>F434+F435+F436+F437+F438</f>
        <v>290608.89</v>
      </c>
      <c r="G433" s="98">
        <f>G434+G435+G436+G437+G438</f>
        <v>1005425.96</v>
      </c>
      <c r="H433" s="98"/>
      <c r="I433" s="221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01">
        <f t="shared" si="97"/>
        <v>0</v>
      </c>
      <c r="AD433" s="215">
        <f t="shared" si="98"/>
        <v>290608.89</v>
      </c>
      <c r="AE433" s="98"/>
      <c r="AF433" s="98">
        <f t="shared" si="100"/>
        <v>1005425.96</v>
      </c>
      <c r="AG433" s="210">
        <f t="shared" si="106"/>
        <v>225345.31000000006</v>
      </c>
      <c r="AH433" s="203">
        <f t="shared" si="101"/>
        <v>225345.31000000006</v>
      </c>
      <c r="AI433" s="190"/>
      <c r="AJ433" s="86"/>
      <c r="AK433" s="86"/>
      <c r="AL433" s="86"/>
      <c r="AM433" s="86"/>
      <c r="AN433" s="202">
        <f t="shared" si="103"/>
        <v>0</v>
      </c>
    </row>
    <row r="434" spans="1:40" ht="15" customHeight="1" thickBot="1">
      <c r="A434" s="121" t="s">
        <v>447</v>
      </c>
      <c r="B434" s="111"/>
      <c r="C434" s="111" t="s">
        <v>591</v>
      </c>
      <c r="D434" s="98">
        <f aca="true" t="shared" si="107" ref="D434:G436">D453</f>
        <v>40000</v>
      </c>
      <c r="E434" s="98">
        <f t="shared" si="107"/>
        <v>40000</v>
      </c>
      <c r="F434" s="98">
        <f t="shared" si="107"/>
        <v>12207.46</v>
      </c>
      <c r="G434" s="98">
        <f t="shared" si="107"/>
        <v>22888.38</v>
      </c>
      <c r="H434" s="98"/>
      <c r="I434" s="221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01">
        <f t="shared" si="97"/>
        <v>0</v>
      </c>
      <c r="AD434" s="215">
        <f t="shared" si="98"/>
        <v>12207.46</v>
      </c>
      <c r="AE434" s="98"/>
      <c r="AF434" s="98">
        <f t="shared" si="100"/>
        <v>22888.38</v>
      </c>
      <c r="AG434" s="210">
        <f t="shared" si="106"/>
        <v>17111.62</v>
      </c>
      <c r="AH434" s="203">
        <f t="shared" si="101"/>
        <v>17111.62</v>
      </c>
      <c r="AI434" s="190"/>
      <c r="AJ434" s="86"/>
      <c r="AK434" s="86"/>
      <c r="AL434" s="86"/>
      <c r="AM434" s="86"/>
      <c r="AN434" s="202">
        <f t="shared" si="103"/>
        <v>0</v>
      </c>
    </row>
    <row r="435" spans="1:40" ht="14.25" customHeight="1" thickBot="1">
      <c r="A435" s="121" t="s">
        <v>491</v>
      </c>
      <c r="B435" s="111"/>
      <c r="C435" s="111" t="s">
        <v>529</v>
      </c>
      <c r="D435" s="98">
        <f t="shared" si="107"/>
        <v>11000</v>
      </c>
      <c r="E435" s="98">
        <f t="shared" si="107"/>
        <v>11000</v>
      </c>
      <c r="F435" s="98">
        <f t="shared" si="107"/>
        <v>0</v>
      </c>
      <c r="G435" s="98">
        <f t="shared" si="107"/>
        <v>7096</v>
      </c>
      <c r="H435" s="98"/>
      <c r="I435" s="221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01">
        <f t="shared" si="97"/>
        <v>0</v>
      </c>
      <c r="AD435" s="215">
        <f t="shared" si="98"/>
        <v>0</v>
      </c>
      <c r="AE435" s="98"/>
      <c r="AF435" s="98">
        <f t="shared" si="100"/>
        <v>7096</v>
      </c>
      <c r="AG435" s="210">
        <f t="shared" si="106"/>
        <v>3904</v>
      </c>
      <c r="AH435" s="203">
        <f t="shared" si="101"/>
        <v>3904</v>
      </c>
      <c r="AI435" s="190"/>
      <c r="AJ435" s="86"/>
      <c r="AK435" s="86"/>
      <c r="AL435" s="86"/>
      <c r="AM435" s="86"/>
      <c r="AN435" s="202">
        <f t="shared" si="103"/>
        <v>0</v>
      </c>
    </row>
    <row r="436" spans="1:40" ht="15" customHeight="1" thickBot="1">
      <c r="A436" s="121" t="s">
        <v>492</v>
      </c>
      <c r="B436" s="111"/>
      <c r="C436" s="111" t="s">
        <v>530</v>
      </c>
      <c r="D436" s="98">
        <f t="shared" si="107"/>
        <v>552000</v>
      </c>
      <c r="E436" s="98">
        <f t="shared" si="107"/>
        <v>552000</v>
      </c>
      <c r="F436" s="98">
        <f t="shared" si="107"/>
        <v>0</v>
      </c>
      <c r="G436" s="98">
        <f t="shared" si="107"/>
        <v>368562.49</v>
      </c>
      <c r="H436" s="98"/>
      <c r="I436" s="221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01">
        <f t="shared" si="97"/>
        <v>0</v>
      </c>
      <c r="AD436" s="215">
        <f t="shared" si="98"/>
        <v>0</v>
      </c>
      <c r="AE436" s="98"/>
      <c r="AF436" s="98">
        <f t="shared" si="100"/>
        <v>368562.49</v>
      </c>
      <c r="AG436" s="210">
        <f t="shared" si="106"/>
        <v>183437.51</v>
      </c>
      <c r="AH436" s="203">
        <f t="shared" si="101"/>
        <v>183437.51</v>
      </c>
      <c r="AI436" s="190"/>
      <c r="AJ436" s="86"/>
      <c r="AK436" s="86"/>
      <c r="AL436" s="86"/>
      <c r="AM436" s="86"/>
      <c r="AN436" s="202">
        <f t="shared" si="103"/>
        <v>0</v>
      </c>
    </row>
    <row r="437" spans="1:40" ht="15" customHeight="1" thickBot="1">
      <c r="A437" s="121" t="s">
        <v>493</v>
      </c>
      <c r="B437" s="111"/>
      <c r="C437" s="111" t="s">
        <v>528</v>
      </c>
      <c r="D437" s="98">
        <f>D456</f>
        <v>67043.28</v>
      </c>
      <c r="E437" s="98">
        <f>E456</f>
        <v>67043.28</v>
      </c>
      <c r="F437" s="98">
        <f>F456</f>
        <v>40106</v>
      </c>
      <c r="G437" s="98">
        <f>G456</f>
        <v>61929.49</v>
      </c>
      <c r="H437" s="98"/>
      <c r="I437" s="221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01">
        <f t="shared" si="97"/>
        <v>0</v>
      </c>
      <c r="AD437" s="215">
        <f t="shared" si="98"/>
        <v>40106</v>
      </c>
      <c r="AE437" s="98"/>
      <c r="AF437" s="98">
        <f t="shared" si="100"/>
        <v>61929.49</v>
      </c>
      <c r="AG437" s="210">
        <f t="shared" si="106"/>
        <v>5113.790000000001</v>
      </c>
      <c r="AH437" s="203">
        <f t="shared" si="101"/>
        <v>5113.790000000001</v>
      </c>
      <c r="AI437" s="190"/>
      <c r="AJ437" s="86"/>
      <c r="AK437" s="86"/>
      <c r="AL437" s="86"/>
      <c r="AM437" s="86"/>
      <c r="AN437" s="202">
        <f t="shared" si="103"/>
        <v>0</v>
      </c>
    </row>
    <row r="438" spans="1:40" ht="13.5" customHeight="1" thickBot="1">
      <c r="A438" s="121" t="s">
        <v>513</v>
      </c>
      <c r="B438" s="111"/>
      <c r="C438" s="111" t="s">
        <v>592</v>
      </c>
      <c r="D438" s="98">
        <f>D457+D536</f>
        <v>560727.99</v>
      </c>
      <c r="E438" s="98">
        <f>E457+E536</f>
        <v>560727.99</v>
      </c>
      <c r="F438" s="98">
        <f>F457+F536</f>
        <v>238295.43</v>
      </c>
      <c r="G438" s="98">
        <f>G457+G536</f>
        <v>544949.6</v>
      </c>
      <c r="H438" s="98"/>
      <c r="I438" s="221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01">
        <f t="shared" si="97"/>
        <v>0</v>
      </c>
      <c r="AD438" s="215">
        <f t="shared" si="98"/>
        <v>238295.43</v>
      </c>
      <c r="AE438" s="98"/>
      <c r="AF438" s="98">
        <f t="shared" si="100"/>
        <v>544949.6</v>
      </c>
      <c r="AG438" s="210">
        <f t="shared" si="106"/>
        <v>15778.390000000014</v>
      </c>
      <c r="AH438" s="203">
        <f t="shared" si="101"/>
        <v>15778.390000000014</v>
      </c>
      <c r="AI438" s="190"/>
      <c r="AJ438" s="86"/>
      <c r="AK438" s="86"/>
      <c r="AL438" s="86"/>
      <c r="AM438" s="86"/>
      <c r="AN438" s="202">
        <f t="shared" si="103"/>
        <v>0</v>
      </c>
    </row>
    <row r="439" spans="1:40" ht="21.75" customHeight="1" hidden="1" thickBot="1">
      <c r="A439" s="121" t="s">
        <v>613</v>
      </c>
      <c r="B439" s="111"/>
      <c r="C439" s="111" t="s">
        <v>701</v>
      </c>
      <c r="D439" s="98">
        <f>D440</f>
        <v>0</v>
      </c>
      <c r="E439" s="98">
        <f>E440</f>
        <v>0</v>
      </c>
      <c r="F439" s="98">
        <f>F440</f>
        <v>0</v>
      </c>
      <c r="G439" s="98">
        <f>G440</f>
        <v>0</v>
      </c>
      <c r="H439" s="98"/>
      <c r="I439" s="221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01">
        <f t="shared" si="97"/>
        <v>0</v>
      </c>
      <c r="AD439" s="215">
        <f t="shared" si="98"/>
        <v>0</v>
      </c>
      <c r="AE439" s="98"/>
      <c r="AF439" s="98"/>
      <c r="AG439" s="210">
        <f t="shared" si="106"/>
        <v>0</v>
      </c>
      <c r="AH439" s="203">
        <f t="shared" si="101"/>
        <v>0</v>
      </c>
      <c r="AI439" s="190"/>
      <c r="AJ439" s="86"/>
      <c r="AK439" s="86"/>
      <c r="AL439" s="86"/>
      <c r="AM439" s="86"/>
      <c r="AN439" s="202">
        <f t="shared" si="103"/>
        <v>0</v>
      </c>
    </row>
    <row r="440" spans="1:40" ht="23.25" customHeight="1" hidden="1" thickBot="1">
      <c r="A440" s="121" t="s">
        <v>614</v>
      </c>
      <c r="B440" s="111"/>
      <c r="C440" s="111" t="s">
        <v>702</v>
      </c>
      <c r="D440" s="98">
        <f>D538</f>
        <v>0</v>
      </c>
      <c r="E440" s="98">
        <f>E538</f>
        <v>0</v>
      </c>
      <c r="F440" s="98">
        <f>F538</f>
        <v>0</v>
      </c>
      <c r="G440" s="98">
        <f>G538</f>
        <v>0</v>
      </c>
      <c r="H440" s="98"/>
      <c r="I440" s="221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01">
        <f t="shared" si="97"/>
        <v>0</v>
      </c>
      <c r="AD440" s="215">
        <f t="shared" si="98"/>
        <v>0</v>
      </c>
      <c r="AE440" s="98"/>
      <c r="AF440" s="98"/>
      <c r="AG440" s="210">
        <f t="shared" si="106"/>
        <v>0</v>
      </c>
      <c r="AH440" s="203">
        <f t="shared" si="101"/>
        <v>0</v>
      </c>
      <c r="AI440" s="190"/>
      <c r="AJ440" s="86"/>
      <c r="AK440" s="86"/>
      <c r="AL440" s="86"/>
      <c r="AM440" s="86"/>
      <c r="AN440" s="202">
        <f t="shared" si="103"/>
        <v>0</v>
      </c>
    </row>
    <row r="441" spans="1:40" ht="15" customHeight="1" thickBot="1">
      <c r="A441" s="121" t="s">
        <v>448</v>
      </c>
      <c r="B441" s="111"/>
      <c r="C441" s="111" t="s">
        <v>593</v>
      </c>
      <c r="D441" s="98">
        <f>D458</f>
        <v>210280</v>
      </c>
      <c r="E441" s="98">
        <f>E458</f>
        <v>210280</v>
      </c>
      <c r="F441" s="98">
        <f>F458</f>
        <v>31216.86</v>
      </c>
      <c r="G441" s="98">
        <f>G458</f>
        <v>118371.14</v>
      </c>
      <c r="H441" s="98"/>
      <c r="I441" s="221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01">
        <f t="shared" si="97"/>
        <v>0</v>
      </c>
      <c r="AD441" s="215">
        <f t="shared" si="98"/>
        <v>31216.86</v>
      </c>
      <c r="AE441" s="98"/>
      <c r="AF441" s="98">
        <f>G441</f>
        <v>118371.14</v>
      </c>
      <c r="AG441" s="210">
        <f t="shared" si="106"/>
        <v>91908.86</v>
      </c>
      <c r="AH441" s="203">
        <f t="shared" si="101"/>
        <v>91908.86</v>
      </c>
      <c r="AI441" s="190"/>
      <c r="AJ441" s="86"/>
      <c r="AK441" s="86"/>
      <c r="AL441" s="86"/>
      <c r="AM441" s="86"/>
      <c r="AN441" s="202">
        <f t="shared" si="103"/>
        <v>0</v>
      </c>
    </row>
    <row r="442" spans="1:40" ht="15" customHeight="1" thickBot="1">
      <c r="A442" s="121" t="s">
        <v>495</v>
      </c>
      <c r="B442" s="111"/>
      <c r="C442" s="111" t="s">
        <v>531</v>
      </c>
      <c r="D442" s="98">
        <f>D443+D444</f>
        <v>249000</v>
      </c>
      <c r="E442" s="98">
        <f>E443+E444</f>
        <v>249000</v>
      </c>
      <c r="F442" s="98">
        <f>F443+F444</f>
        <v>103071.68</v>
      </c>
      <c r="G442" s="98">
        <f>G443+G444</f>
        <v>207481.33000000002</v>
      </c>
      <c r="H442" s="98"/>
      <c r="I442" s="221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01">
        <f t="shared" si="97"/>
        <v>0</v>
      </c>
      <c r="AD442" s="215">
        <f t="shared" si="98"/>
        <v>103071.68</v>
      </c>
      <c r="AE442" s="98"/>
      <c r="AF442" s="98">
        <f>G442</f>
        <v>207481.33000000002</v>
      </c>
      <c r="AG442" s="210">
        <f t="shared" si="106"/>
        <v>41518.669999999984</v>
      </c>
      <c r="AH442" s="203">
        <f t="shared" si="101"/>
        <v>41518.669999999984</v>
      </c>
      <c r="AI442" s="190"/>
      <c r="AJ442" s="86"/>
      <c r="AK442" s="86"/>
      <c r="AL442" s="86"/>
      <c r="AM442" s="86"/>
      <c r="AN442" s="202">
        <f t="shared" si="103"/>
        <v>0</v>
      </c>
    </row>
    <row r="443" spans="1:40" ht="16.5" customHeight="1" thickBot="1">
      <c r="A443" s="121" t="s">
        <v>496</v>
      </c>
      <c r="B443" s="111"/>
      <c r="C443" s="111" t="s">
        <v>532</v>
      </c>
      <c r="D443" s="98">
        <f aca="true" t="shared" si="108" ref="D443:G444">D460</f>
        <v>114000</v>
      </c>
      <c r="E443" s="98">
        <f>E460</f>
        <v>114000</v>
      </c>
      <c r="F443" s="98">
        <f>F460</f>
        <v>55059</v>
      </c>
      <c r="G443" s="98">
        <f t="shared" si="108"/>
        <v>105521</v>
      </c>
      <c r="H443" s="98"/>
      <c r="I443" s="221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01">
        <f t="shared" si="97"/>
        <v>0</v>
      </c>
      <c r="AD443" s="215">
        <f t="shared" si="98"/>
        <v>55059</v>
      </c>
      <c r="AE443" s="98"/>
      <c r="AF443" s="98">
        <f>G443</f>
        <v>105521</v>
      </c>
      <c r="AG443" s="210">
        <f t="shared" si="106"/>
        <v>8479</v>
      </c>
      <c r="AH443" s="203">
        <f t="shared" si="101"/>
        <v>8479</v>
      </c>
      <c r="AI443" s="190"/>
      <c r="AJ443" s="86"/>
      <c r="AK443" s="86"/>
      <c r="AL443" s="86"/>
      <c r="AM443" s="86"/>
      <c r="AN443" s="202">
        <f t="shared" si="103"/>
        <v>0</v>
      </c>
    </row>
    <row r="444" spans="1:40" ht="15" customHeight="1" thickBot="1">
      <c r="A444" s="121" t="s">
        <v>497</v>
      </c>
      <c r="B444" s="111"/>
      <c r="C444" s="111" t="s">
        <v>533</v>
      </c>
      <c r="D444" s="98">
        <f t="shared" si="108"/>
        <v>135000</v>
      </c>
      <c r="E444" s="98">
        <f>E461</f>
        <v>135000</v>
      </c>
      <c r="F444" s="98">
        <f>F461</f>
        <v>48012.68</v>
      </c>
      <c r="G444" s="98">
        <f t="shared" si="108"/>
        <v>101960.33</v>
      </c>
      <c r="H444" s="98"/>
      <c r="I444" s="221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01">
        <f t="shared" si="97"/>
        <v>0</v>
      </c>
      <c r="AD444" s="215">
        <f t="shared" si="98"/>
        <v>48012.68</v>
      </c>
      <c r="AE444" s="98"/>
      <c r="AF444" s="98">
        <f>G444</f>
        <v>101960.33</v>
      </c>
      <c r="AG444" s="210">
        <f t="shared" si="106"/>
        <v>33039.67</v>
      </c>
      <c r="AH444" s="203">
        <f t="shared" si="101"/>
        <v>33039.67</v>
      </c>
      <c r="AI444" s="190"/>
      <c r="AJ444" s="86"/>
      <c r="AK444" s="86"/>
      <c r="AL444" s="86"/>
      <c r="AM444" s="86"/>
      <c r="AN444" s="202">
        <f t="shared" si="103"/>
        <v>0</v>
      </c>
    </row>
    <row r="445" spans="1:40" ht="20.25" customHeight="1" thickBot="1">
      <c r="A445" s="125" t="s">
        <v>483</v>
      </c>
      <c r="B445" s="114"/>
      <c r="C445" s="177" t="s">
        <v>594</v>
      </c>
      <c r="D445" s="85">
        <f>D447+D459</f>
        <v>3512160.27</v>
      </c>
      <c r="E445" s="85">
        <f>E447+E459</f>
        <v>3512160.27</v>
      </c>
      <c r="F445" s="85">
        <f>F447+F459</f>
        <v>1852938.75</v>
      </c>
      <c r="G445" s="85">
        <f>G447+G459</f>
        <v>2979180.06</v>
      </c>
      <c r="H445" s="85"/>
      <c r="I445" s="228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01">
        <f t="shared" si="97"/>
        <v>0</v>
      </c>
      <c r="AD445" s="215">
        <f t="shared" si="98"/>
        <v>1852938.75</v>
      </c>
      <c r="AE445" s="90"/>
      <c r="AF445" s="85">
        <f>G445</f>
        <v>2979180.06</v>
      </c>
      <c r="AG445" s="82">
        <f t="shared" si="106"/>
        <v>532980.21</v>
      </c>
      <c r="AH445" s="205">
        <f t="shared" si="101"/>
        <v>532980.21</v>
      </c>
      <c r="AI445" s="191"/>
      <c r="AJ445" s="85"/>
      <c r="AK445" s="85"/>
      <c r="AL445" s="85"/>
      <c r="AM445" s="85"/>
      <c r="AN445" s="202">
        <f t="shared" si="103"/>
        <v>0</v>
      </c>
    </row>
    <row r="446" spans="1:40" ht="15" customHeight="1" thickBot="1">
      <c r="A446" s="124"/>
      <c r="B446" s="114"/>
      <c r="C446" s="115" t="s">
        <v>377</v>
      </c>
      <c r="D446" s="80"/>
      <c r="E446" s="80"/>
      <c r="F446" s="80"/>
      <c r="G446" s="80"/>
      <c r="H446" s="80"/>
      <c r="I446" s="231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01">
        <f t="shared" si="97"/>
        <v>0</v>
      </c>
      <c r="AD446" s="215">
        <f t="shared" si="98"/>
        <v>0</v>
      </c>
      <c r="AE446" s="90"/>
      <c r="AF446" s="80"/>
      <c r="AG446" s="82"/>
      <c r="AH446" s="205"/>
      <c r="AI446" s="191"/>
      <c r="AJ446" s="85"/>
      <c r="AK446" s="85"/>
      <c r="AL446" s="85"/>
      <c r="AM446" s="85"/>
      <c r="AN446" s="202">
        <f t="shared" si="103"/>
        <v>0</v>
      </c>
    </row>
    <row r="447" spans="1:40" ht="15" customHeight="1" thickBot="1">
      <c r="A447" s="124" t="s">
        <v>487</v>
      </c>
      <c r="B447" s="114"/>
      <c r="C447" s="114" t="s">
        <v>595</v>
      </c>
      <c r="D447" s="90">
        <f>D448+D452+D458</f>
        <v>3263160.27</v>
      </c>
      <c r="E447" s="90">
        <f>E448+E452+E458</f>
        <v>3263160.27</v>
      </c>
      <c r="F447" s="90">
        <f>F448+F452+F458</f>
        <v>1749867.07</v>
      </c>
      <c r="G447" s="90">
        <f>G448+G452+G458</f>
        <v>2771698.73</v>
      </c>
      <c r="H447" s="90"/>
      <c r="I447" s="223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01">
        <f t="shared" si="97"/>
        <v>0</v>
      </c>
      <c r="AD447" s="215">
        <f t="shared" si="98"/>
        <v>1749867.07</v>
      </c>
      <c r="AE447" s="90"/>
      <c r="AF447" s="90">
        <f aca="true" t="shared" si="109" ref="AF447:AF460">G447</f>
        <v>2771698.73</v>
      </c>
      <c r="AG447" s="82">
        <f t="shared" si="106"/>
        <v>491461.54000000004</v>
      </c>
      <c r="AH447" s="205">
        <f t="shared" si="101"/>
        <v>491461.54000000004</v>
      </c>
      <c r="AI447" s="191"/>
      <c r="AJ447" s="85"/>
      <c r="AK447" s="85"/>
      <c r="AL447" s="85"/>
      <c r="AM447" s="85"/>
      <c r="AN447" s="202">
        <f t="shared" si="103"/>
        <v>0</v>
      </c>
    </row>
    <row r="448" spans="1:40" ht="15" customHeight="1" thickBot="1">
      <c r="A448" s="124" t="s">
        <v>488</v>
      </c>
      <c r="B448" s="114"/>
      <c r="C448" s="114" t="s">
        <v>596</v>
      </c>
      <c r="D448" s="90">
        <f>D449+D450+D451</f>
        <v>1822109</v>
      </c>
      <c r="E448" s="90">
        <f>E449+E450+E451</f>
        <v>1822109</v>
      </c>
      <c r="F448" s="90">
        <f>F449+F450+F451</f>
        <v>1428041.32</v>
      </c>
      <c r="G448" s="90">
        <f>G449+G450+G451</f>
        <v>1647901.63</v>
      </c>
      <c r="H448" s="90"/>
      <c r="I448" s="223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01">
        <f t="shared" si="97"/>
        <v>0</v>
      </c>
      <c r="AD448" s="215">
        <f t="shared" si="98"/>
        <v>1428041.32</v>
      </c>
      <c r="AE448" s="90"/>
      <c r="AF448" s="90">
        <f t="shared" si="109"/>
        <v>1647901.63</v>
      </c>
      <c r="AG448" s="82">
        <f t="shared" si="106"/>
        <v>174207.3700000001</v>
      </c>
      <c r="AH448" s="205">
        <f t="shared" si="101"/>
        <v>174207.3700000001</v>
      </c>
      <c r="AI448" s="191"/>
      <c r="AJ448" s="85"/>
      <c r="AK448" s="85"/>
      <c r="AL448" s="85"/>
      <c r="AM448" s="85"/>
      <c r="AN448" s="202">
        <f t="shared" si="103"/>
        <v>0</v>
      </c>
    </row>
    <row r="449" spans="1:40" ht="14.25" customHeight="1" thickBot="1">
      <c r="A449" s="124" t="s">
        <v>445</v>
      </c>
      <c r="B449" s="114"/>
      <c r="C449" s="114" t="s">
        <v>597</v>
      </c>
      <c r="D449" s="90">
        <f aca="true" t="shared" si="110" ref="D449:G451">D466+D483+D505</f>
        <v>1373830</v>
      </c>
      <c r="E449" s="90">
        <f aca="true" t="shared" si="111" ref="E449:F451">E466+E483+E505</f>
        <v>1373830</v>
      </c>
      <c r="F449" s="90">
        <f t="shared" si="111"/>
        <v>1068255</v>
      </c>
      <c r="G449" s="90">
        <f t="shared" si="110"/>
        <v>1334708.0499999998</v>
      </c>
      <c r="H449" s="90"/>
      <c r="I449" s="223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01">
        <f t="shared" si="97"/>
        <v>0</v>
      </c>
      <c r="AD449" s="215">
        <f t="shared" si="98"/>
        <v>1068255</v>
      </c>
      <c r="AE449" s="90"/>
      <c r="AF449" s="90">
        <f t="shared" si="109"/>
        <v>1334708.0499999998</v>
      </c>
      <c r="AG449" s="82">
        <f t="shared" si="106"/>
        <v>39121.950000000186</v>
      </c>
      <c r="AH449" s="205">
        <f t="shared" si="101"/>
        <v>39121.950000000186</v>
      </c>
      <c r="AI449" s="191"/>
      <c r="AJ449" s="85"/>
      <c r="AK449" s="85"/>
      <c r="AL449" s="85"/>
      <c r="AM449" s="85"/>
      <c r="AN449" s="202">
        <f t="shared" si="103"/>
        <v>0</v>
      </c>
    </row>
    <row r="450" spans="1:40" ht="14.25" customHeight="1" hidden="1">
      <c r="A450" s="124" t="s">
        <v>446</v>
      </c>
      <c r="B450" s="114"/>
      <c r="C450" s="114" t="s">
        <v>598</v>
      </c>
      <c r="D450" s="90">
        <f t="shared" si="110"/>
        <v>0</v>
      </c>
      <c r="E450" s="90">
        <f t="shared" si="111"/>
        <v>0</v>
      </c>
      <c r="F450" s="90">
        <f t="shared" si="111"/>
        <v>0</v>
      </c>
      <c r="G450" s="90">
        <f t="shared" si="110"/>
        <v>0</v>
      </c>
      <c r="H450" s="90"/>
      <c r="I450" s="223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01">
        <f t="shared" si="97"/>
        <v>0</v>
      </c>
      <c r="AD450" s="215">
        <f t="shared" si="98"/>
        <v>0</v>
      </c>
      <c r="AE450" s="90"/>
      <c r="AF450" s="90">
        <f t="shared" si="109"/>
        <v>0</v>
      </c>
      <c r="AG450" s="82">
        <f t="shared" si="106"/>
        <v>0</v>
      </c>
      <c r="AH450" s="205">
        <f t="shared" si="101"/>
        <v>0</v>
      </c>
      <c r="AI450" s="191"/>
      <c r="AJ450" s="85"/>
      <c r="AK450" s="85"/>
      <c r="AL450" s="85"/>
      <c r="AM450" s="85"/>
      <c r="AN450" s="202">
        <f t="shared" si="103"/>
        <v>0</v>
      </c>
    </row>
    <row r="451" spans="1:40" ht="15" customHeight="1" thickBot="1">
      <c r="A451" s="124" t="s">
        <v>489</v>
      </c>
      <c r="B451" s="114"/>
      <c r="C451" s="114" t="s">
        <v>599</v>
      </c>
      <c r="D451" s="90">
        <f t="shared" si="110"/>
        <v>448279</v>
      </c>
      <c r="E451" s="90">
        <f t="shared" si="111"/>
        <v>448279</v>
      </c>
      <c r="F451" s="90">
        <f t="shared" si="111"/>
        <v>359786.32</v>
      </c>
      <c r="G451" s="90">
        <f t="shared" si="110"/>
        <v>313193.58</v>
      </c>
      <c r="H451" s="90"/>
      <c r="I451" s="223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01">
        <f t="shared" si="97"/>
        <v>0</v>
      </c>
      <c r="AD451" s="215">
        <f t="shared" si="98"/>
        <v>359786.32</v>
      </c>
      <c r="AE451" s="90"/>
      <c r="AF451" s="90">
        <f t="shared" si="109"/>
        <v>313193.58</v>
      </c>
      <c r="AG451" s="82">
        <f t="shared" si="106"/>
        <v>135085.41999999998</v>
      </c>
      <c r="AH451" s="205">
        <f t="shared" si="101"/>
        <v>135085.41999999998</v>
      </c>
      <c r="AI451" s="191"/>
      <c r="AJ451" s="85"/>
      <c r="AK451" s="85"/>
      <c r="AL451" s="85"/>
      <c r="AM451" s="85"/>
      <c r="AN451" s="202">
        <f t="shared" si="103"/>
        <v>0</v>
      </c>
    </row>
    <row r="452" spans="1:40" ht="15" customHeight="1" thickBot="1">
      <c r="A452" s="124" t="s">
        <v>490</v>
      </c>
      <c r="B452" s="114"/>
      <c r="C452" s="114" t="s">
        <v>600</v>
      </c>
      <c r="D452" s="90">
        <f>D453+D454+D455+D456+D457</f>
        <v>1230771.27</v>
      </c>
      <c r="E452" s="90">
        <f>E453+E454+E455+E456+E457</f>
        <v>1230771.27</v>
      </c>
      <c r="F452" s="90">
        <f>F453+F454+F455+F456+F457</f>
        <v>290608.89</v>
      </c>
      <c r="G452" s="90">
        <f>G453+G454+G455+G456+G457</f>
        <v>1005425.96</v>
      </c>
      <c r="H452" s="90"/>
      <c r="I452" s="223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01">
        <f t="shared" si="97"/>
        <v>0</v>
      </c>
      <c r="AD452" s="215">
        <f t="shared" si="98"/>
        <v>290608.89</v>
      </c>
      <c r="AE452" s="90"/>
      <c r="AF452" s="90">
        <f t="shared" si="109"/>
        <v>1005425.96</v>
      </c>
      <c r="AG452" s="82">
        <f t="shared" si="106"/>
        <v>225345.31000000006</v>
      </c>
      <c r="AH452" s="205">
        <f t="shared" si="101"/>
        <v>225345.31000000006</v>
      </c>
      <c r="AI452" s="191"/>
      <c r="AJ452" s="85"/>
      <c r="AK452" s="85"/>
      <c r="AL452" s="85"/>
      <c r="AM452" s="85"/>
      <c r="AN452" s="202">
        <f t="shared" si="103"/>
        <v>0</v>
      </c>
    </row>
    <row r="453" spans="1:40" ht="13.5" customHeight="1" thickBot="1">
      <c r="A453" s="124" t="s">
        <v>447</v>
      </c>
      <c r="B453" s="114"/>
      <c r="C453" s="114" t="s">
        <v>601</v>
      </c>
      <c r="D453" s="90">
        <f aca="true" t="shared" si="112" ref="D453:G455">D470+D487+D509</f>
        <v>40000</v>
      </c>
      <c r="E453" s="90">
        <f t="shared" si="112"/>
        <v>40000</v>
      </c>
      <c r="F453" s="90">
        <f t="shared" si="112"/>
        <v>12207.46</v>
      </c>
      <c r="G453" s="90">
        <f t="shared" si="112"/>
        <v>22888.38</v>
      </c>
      <c r="H453" s="90"/>
      <c r="I453" s="223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01">
        <f t="shared" si="97"/>
        <v>0</v>
      </c>
      <c r="AD453" s="215">
        <f t="shared" si="98"/>
        <v>12207.46</v>
      </c>
      <c r="AE453" s="90"/>
      <c r="AF453" s="90">
        <f t="shared" si="109"/>
        <v>22888.38</v>
      </c>
      <c r="AG453" s="82">
        <f t="shared" si="106"/>
        <v>17111.62</v>
      </c>
      <c r="AH453" s="205">
        <f t="shared" si="101"/>
        <v>17111.62</v>
      </c>
      <c r="AI453" s="191"/>
      <c r="AJ453" s="85"/>
      <c r="AK453" s="85"/>
      <c r="AL453" s="85"/>
      <c r="AM453" s="85"/>
      <c r="AN453" s="202">
        <f t="shared" si="103"/>
        <v>0</v>
      </c>
    </row>
    <row r="454" spans="1:40" ht="13.5" customHeight="1" thickBot="1">
      <c r="A454" s="124" t="s">
        <v>491</v>
      </c>
      <c r="B454" s="114"/>
      <c r="C454" s="114" t="s">
        <v>602</v>
      </c>
      <c r="D454" s="90">
        <f t="shared" si="112"/>
        <v>11000</v>
      </c>
      <c r="E454" s="90">
        <f t="shared" si="112"/>
        <v>11000</v>
      </c>
      <c r="F454" s="90">
        <f t="shared" si="112"/>
        <v>0</v>
      </c>
      <c r="G454" s="90">
        <f t="shared" si="112"/>
        <v>7096</v>
      </c>
      <c r="H454" s="90"/>
      <c r="I454" s="223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01">
        <f t="shared" si="97"/>
        <v>0</v>
      </c>
      <c r="AD454" s="215">
        <f t="shared" si="98"/>
        <v>0</v>
      </c>
      <c r="AE454" s="90"/>
      <c r="AF454" s="90">
        <f t="shared" si="109"/>
        <v>7096</v>
      </c>
      <c r="AG454" s="82">
        <f t="shared" si="106"/>
        <v>3904</v>
      </c>
      <c r="AH454" s="205">
        <f t="shared" si="101"/>
        <v>3904</v>
      </c>
      <c r="AI454" s="191"/>
      <c r="AJ454" s="85"/>
      <c r="AK454" s="85"/>
      <c r="AL454" s="85"/>
      <c r="AM454" s="85"/>
      <c r="AN454" s="202">
        <f t="shared" si="103"/>
        <v>0</v>
      </c>
    </row>
    <row r="455" spans="1:40" ht="14.25" customHeight="1" thickBot="1">
      <c r="A455" s="124" t="s">
        <v>492</v>
      </c>
      <c r="B455" s="114"/>
      <c r="C455" s="114" t="s">
        <v>603</v>
      </c>
      <c r="D455" s="90">
        <f t="shared" si="112"/>
        <v>552000</v>
      </c>
      <c r="E455" s="90">
        <f t="shared" si="112"/>
        <v>552000</v>
      </c>
      <c r="F455" s="90">
        <f t="shared" si="112"/>
        <v>0</v>
      </c>
      <c r="G455" s="90">
        <f t="shared" si="112"/>
        <v>368562.49</v>
      </c>
      <c r="H455" s="90"/>
      <c r="I455" s="223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01">
        <f t="shared" si="97"/>
        <v>0</v>
      </c>
      <c r="AD455" s="215">
        <f t="shared" si="98"/>
        <v>0</v>
      </c>
      <c r="AE455" s="90"/>
      <c r="AF455" s="90">
        <f t="shared" si="109"/>
        <v>368562.49</v>
      </c>
      <c r="AG455" s="82">
        <f t="shared" si="106"/>
        <v>183437.51</v>
      </c>
      <c r="AH455" s="205">
        <f t="shared" si="101"/>
        <v>183437.51</v>
      </c>
      <c r="AI455" s="191"/>
      <c r="AJ455" s="85"/>
      <c r="AK455" s="85"/>
      <c r="AL455" s="85"/>
      <c r="AM455" s="85"/>
      <c r="AN455" s="202">
        <f t="shared" si="103"/>
        <v>0</v>
      </c>
    </row>
    <row r="456" spans="1:40" ht="15" customHeight="1" thickBot="1">
      <c r="A456" s="124" t="s">
        <v>493</v>
      </c>
      <c r="B456" s="114"/>
      <c r="C456" s="114" t="s">
        <v>604</v>
      </c>
      <c r="D456" s="90">
        <f aca="true" t="shared" si="113" ref="D456:G457">D473+D490+D512</f>
        <v>67043.28</v>
      </c>
      <c r="E456" s="90">
        <f>E473+E490+E512</f>
        <v>67043.28</v>
      </c>
      <c r="F456" s="90">
        <f>F473+F490+F512</f>
        <v>40106</v>
      </c>
      <c r="G456" s="90">
        <f t="shared" si="113"/>
        <v>61929.49</v>
      </c>
      <c r="H456" s="90"/>
      <c r="I456" s="223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01">
        <f t="shared" si="97"/>
        <v>0</v>
      </c>
      <c r="AD456" s="215">
        <f t="shared" si="98"/>
        <v>40106</v>
      </c>
      <c r="AE456" s="90"/>
      <c r="AF456" s="90">
        <f t="shared" si="109"/>
        <v>61929.49</v>
      </c>
      <c r="AG456" s="82">
        <f t="shared" si="106"/>
        <v>5113.790000000001</v>
      </c>
      <c r="AH456" s="205">
        <f t="shared" si="101"/>
        <v>5113.790000000001</v>
      </c>
      <c r="AI456" s="191"/>
      <c r="AJ456" s="85"/>
      <c r="AK456" s="85"/>
      <c r="AL456" s="85"/>
      <c r="AM456" s="85"/>
      <c r="AN456" s="202">
        <f t="shared" si="103"/>
        <v>0</v>
      </c>
    </row>
    <row r="457" spans="1:40" ht="15" customHeight="1" thickBot="1">
      <c r="A457" s="124" t="s">
        <v>448</v>
      </c>
      <c r="B457" s="114"/>
      <c r="C457" s="114" t="s">
        <v>605</v>
      </c>
      <c r="D457" s="90">
        <f t="shared" si="113"/>
        <v>560727.99</v>
      </c>
      <c r="E457" s="90">
        <f>E474+E491+E513</f>
        <v>560727.99</v>
      </c>
      <c r="F457" s="90">
        <f>F474+F491+F513</f>
        <v>238295.43</v>
      </c>
      <c r="G457" s="90">
        <f t="shared" si="113"/>
        <v>544949.6</v>
      </c>
      <c r="H457" s="90"/>
      <c r="I457" s="223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01">
        <f t="shared" si="97"/>
        <v>0</v>
      </c>
      <c r="AD457" s="215">
        <f t="shared" si="98"/>
        <v>238295.43</v>
      </c>
      <c r="AE457" s="90"/>
      <c r="AF457" s="90">
        <f t="shared" si="109"/>
        <v>544949.6</v>
      </c>
      <c r="AG457" s="82">
        <f t="shared" si="106"/>
        <v>15778.390000000014</v>
      </c>
      <c r="AH457" s="205">
        <f t="shared" si="101"/>
        <v>15778.390000000014</v>
      </c>
      <c r="AI457" s="191"/>
      <c r="AJ457" s="85"/>
      <c r="AK457" s="85"/>
      <c r="AL457" s="85"/>
      <c r="AM457" s="85"/>
      <c r="AN457" s="202">
        <f t="shared" si="103"/>
        <v>0</v>
      </c>
    </row>
    <row r="458" spans="1:40" ht="15" customHeight="1" thickBot="1">
      <c r="A458" s="124" t="s">
        <v>448</v>
      </c>
      <c r="B458" s="114"/>
      <c r="C458" s="114" t="s">
        <v>606</v>
      </c>
      <c r="D458" s="90">
        <f>D475+D492+D514+D528+D500+D524</f>
        <v>210280</v>
      </c>
      <c r="E458" s="90">
        <f>E475+E492+E514+E528+E500+E524</f>
        <v>210280</v>
      </c>
      <c r="F458" s="90">
        <f>F475+F500+F514+F524+F528</f>
        <v>31216.86</v>
      </c>
      <c r="G458" s="90">
        <f>G475+G500+G514+G524+G528</f>
        <v>118371.14</v>
      </c>
      <c r="H458" s="90"/>
      <c r="I458" s="223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01">
        <f aca="true" t="shared" si="114" ref="AC458:AC521">SUM(J458:AB458)</f>
        <v>0</v>
      </c>
      <c r="AD458" s="215">
        <f aca="true" t="shared" si="115" ref="AD458:AD521">F458+AC458</f>
        <v>31216.86</v>
      </c>
      <c r="AE458" s="90"/>
      <c r="AF458" s="90">
        <f t="shared" si="109"/>
        <v>118371.14</v>
      </c>
      <c r="AG458" s="82">
        <f t="shared" si="106"/>
        <v>91908.86</v>
      </c>
      <c r="AH458" s="205">
        <f t="shared" si="101"/>
        <v>91908.86</v>
      </c>
      <c r="AI458" s="191"/>
      <c r="AJ458" s="85"/>
      <c r="AK458" s="85"/>
      <c r="AL458" s="85"/>
      <c r="AM458" s="85"/>
      <c r="AN458" s="202">
        <f t="shared" si="103"/>
        <v>0</v>
      </c>
    </row>
    <row r="459" spans="1:40" ht="15" customHeight="1" thickBot="1">
      <c r="A459" s="124" t="s">
        <v>495</v>
      </c>
      <c r="B459" s="114"/>
      <c r="C459" s="114" t="s">
        <v>607</v>
      </c>
      <c r="D459" s="90">
        <f>D460+D461</f>
        <v>249000</v>
      </c>
      <c r="E459" s="90">
        <f>E460+E461</f>
        <v>249000</v>
      </c>
      <c r="F459" s="90">
        <f>F460+F461</f>
        <v>103071.68</v>
      </c>
      <c r="G459" s="90">
        <f>G460+G461</f>
        <v>207481.33000000002</v>
      </c>
      <c r="H459" s="90"/>
      <c r="I459" s="223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01">
        <f t="shared" si="114"/>
        <v>0</v>
      </c>
      <c r="AD459" s="215">
        <f t="shared" si="115"/>
        <v>103071.68</v>
      </c>
      <c r="AE459" s="90"/>
      <c r="AF459" s="90">
        <f t="shared" si="109"/>
        <v>207481.33000000002</v>
      </c>
      <c r="AG459" s="82">
        <f t="shared" si="106"/>
        <v>41518.669999999984</v>
      </c>
      <c r="AH459" s="205">
        <f t="shared" si="101"/>
        <v>41518.669999999984</v>
      </c>
      <c r="AI459" s="191"/>
      <c r="AJ459" s="85"/>
      <c r="AK459" s="85"/>
      <c r="AL459" s="85"/>
      <c r="AM459" s="85"/>
      <c r="AN459" s="202">
        <f t="shared" si="103"/>
        <v>0</v>
      </c>
    </row>
    <row r="460" spans="1:40" ht="17.25" customHeight="1" thickBot="1">
      <c r="A460" s="124" t="s">
        <v>496</v>
      </c>
      <c r="B460" s="114"/>
      <c r="C460" s="114" t="s">
        <v>608</v>
      </c>
      <c r="D460" s="90">
        <f>D477+D494+D516+D521+D530</f>
        <v>114000</v>
      </c>
      <c r="E460" s="90">
        <f>E477+E494+E516+E521+E530</f>
        <v>114000</v>
      </c>
      <c r="F460" s="90">
        <f>F477+F494+F516+F521+F530</f>
        <v>55059</v>
      </c>
      <c r="G460" s="90">
        <f>G477+G494+G516+G521+G530</f>
        <v>105521</v>
      </c>
      <c r="H460" s="90"/>
      <c r="I460" s="223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01">
        <f t="shared" si="114"/>
        <v>0</v>
      </c>
      <c r="AD460" s="215">
        <f t="shared" si="115"/>
        <v>55059</v>
      </c>
      <c r="AE460" s="90"/>
      <c r="AF460" s="90">
        <f t="shared" si="109"/>
        <v>105521</v>
      </c>
      <c r="AG460" s="82">
        <f t="shared" si="106"/>
        <v>8479</v>
      </c>
      <c r="AH460" s="205">
        <f t="shared" si="101"/>
        <v>8479</v>
      </c>
      <c r="AI460" s="191"/>
      <c r="AJ460" s="85"/>
      <c r="AK460" s="85"/>
      <c r="AL460" s="85"/>
      <c r="AM460" s="85"/>
      <c r="AN460" s="202">
        <f t="shared" si="103"/>
        <v>0</v>
      </c>
    </row>
    <row r="461" spans="1:40" ht="15" customHeight="1" thickBot="1">
      <c r="A461" s="124" t="s">
        <v>497</v>
      </c>
      <c r="B461" s="114"/>
      <c r="C461" s="114" t="s">
        <v>609</v>
      </c>
      <c r="D461" s="90">
        <f>D478+D495+D517+D531</f>
        <v>135000</v>
      </c>
      <c r="E461" s="90">
        <f>E478+E495+E517+E531</f>
        <v>135000</v>
      </c>
      <c r="F461" s="90">
        <f>F478+F495+F517+F531</f>
        <v>48012.68</v>
      </c>
      <c r="G461" s="90">
        <f>G478+G495+G517+G531</f>
        <v>101960.33</v>
      </c>
      <c r="H461" s="90"/>
      <c r="I461" s="223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01">
        <f t="shared" si="114"/>
        <v>0</v>
      </c>
      <c r="AD461" s="215">
        <f t="shared" si="115"/>
        <v>48012.68</v>
      </c>
      <c r="AE461" s="90"/>
      <c r="AF461" s="90">
        <f>G461</f>
        <v>101960.33</v>
      </c>
      <c r="AG461" s="82">
        <f t="shared" si="106"/>
        <v>33039.67</v>
      </c>
      <c r="AH461" s="205">
        <f t="shared" si="101"/>
        <v>33039.67</v>
      </c>
      <c r="AI461" s="191"/>
      <c r="AJ461" s="85"/>
      <c r="AK461" s="85"/>
      <c r="AL461" s="85"/>
      <c r="AM461" s="85"/>
      <c r="AN461" s="202">
        <f t="shared" si="103"/>
        <v>0</v>
      </c>
    </row>
    <row r="462" spans="1:40" ht="21" customHeight="1" thickBot="1">
      <c r="A462" s="122" t="s">
        <v>288</v>
      </c>
      <c r="B462" s="113"/>
      <c r="C462" s="112" t="s">
        <v>124</v>
      </c>
      <c r="D462" s="79">
        <f>D464+D476</f>
        <v>3106581.27</v>
      </c>
      <c r="E462" s="79">
        <f>E464+E476</f>
        <v>3106581.27</v>
      </c>
      <c r="F462" s="79">
        <f>F464+F476</f>
        <v>1441400.02</v>
      </c>
      <c r="G462" s="79">
        <f>G464+G476</f>
        <v>2599304.2600000002</v>
      </c>
      <c r="H462" s="79"/>
      <c r="I462" s="22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01">
        <f t="shared" si="114"/>
        <v>0</v>
      </c>
      <c r="AD462" s="215">
        <f t="shared" si="115"/>
        <v>1441400.02</v>
      </c>
      <c r="AE462" s="91"/>
      <c r="AF462" s="79">
        <f>G462</f>
        <v>2599304.2600000002</v>
      </c>
      <c r="AG462" s="83">
        <f t="shared" si="106"/>
        <v>507277.0099999998</v>
      </c>
      <c r="AH462" s="204">
        <f t="shared" si="101"/>
        <v>507277.0099999998</v>
      </c>
      <c r="AI462" s="106"/>
      <c r="AJ462" s="79"/>
      <c r="AK462" s="79"/>
      <c r="AL462" s="79"/>
      <c r="AM462" s="79"/>
      <c r="AN462" s="202">
        <f t="shared" si="103"/>
        <v>0</v>
      </c>
    </row>
    <row r="463" spans="1:40" ht="15" customHeight="1" thickBot="1">
      <c r="A463" s="123"/>
      <c r="B463" s="113"/>
      <c r="C463" s="109" t="s">
        <v>377</v>
      </c>
      <c r="D463" s="81"/>
      <c r="E463" s="81"/>
      <c r="F463" s="81"/>
      <c r="G463" s="81"/>
      <c r="H463" s="81"/>
      <c r="I463" s="224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01">
        <f t="shared" si="114"/>
        <v>0</v>
      </c>
      <c r="AD463" s="215">
        <f t="shared" si="115"/>
        <v>0</v>
      </c>
      <c r="AE463" s="91"/>
      <c r="AF463" s="81"/>
      <c r="AG463" s="83"/>
      <c r="AH463" s="204"/>
      <c r="AI463" s="106"/>
      <c r="AJ463" s="79"/>
      <c r="AK463" s="79"/>
      <c r="AL463" s="79"/>
      <c r="AM463" s="79"/>
      <c r="AN463" s="202">
        <f t="shared" si="103"/>
        <v>0</v>
      </c>
    </row>
    <row r="464" spans="1:40" ht="15" customHeight="1" thickBot="1">
      <c r="A464" s="123" t="s">
        <v>487</v>
      </c>
      <c r="B464" s="113"/>
      <c r="C464" s="113" t="s">
        <v>125</v>
      </c>
      <c r="D464" s="91">
        <f>D465+D469+D475</f>
        <v>2857581.27</v>
      </c>
      <c r="E464" s="91">
        <f>E465+E469+E475</f>
        <v>2857581.27</v>
      </c>
      <c r="F464" s="91">
        <f>F465+F469+F475</f>
        <v>1378773.1400000001</v>
      </c>
      <c r="G464" s="91">
        <f>G465+G469+G475</f>
        <v>2391822.93</v>
      </c>
      <c r="H464" s="91"/>
      <c r="I464" s="108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01">
        <f t="shared" si="114"/>
        <v>0</v>
      </c>
      <c r="AD464" s="215">
        <f t="shared" si="115"/>
        <v>1378773.1400000001</v>
      </c>
      <c r="AE464" s="91"/>
      <c r="AF464" s="91">
        <f aca="true" t="shared" si="116" ref="AF464:AF500">G464</f>
        <v>2391822.93</v>
      </c>
      <c r="AG464" s="83">
        <f t="shared" si="106"/>
        <v>465758.33999999985</v>
      </c>
      <c r="AH464" s="204">
        <f aca="true" t="shared" si="117" ref="AH464:AH477">E464-G464</f>
        <v>465758.33999999985</v>
      </c>
      <c r="AI464" s="106"/>
      <c r="AJ464" s="79"/>
      <c r="AK464" s="79"/>
      <c r="AL464" s="79"/>
      <c r="AM464" s="79"/>
      <c r="AN464" s="202">
        <f t="shared" si="103"/>
        <v>0</v>
      </c>
    </row>
    <row r="465" spans="1:40" ht="15" customHeight="1" thickBot="1">
      <c r="A465" s="123" t="s">
        <v>488</v>
      </c>
      <c r="B465" s="113"/>
      <c r="C465" s="113" t="s">
        <v>136</v>
      </c>
      <c r="D465" s="91">
        <f>D466+D467+D468</f>
        <v>1451530</v>
      </c>
      <c r="E465" s="91">
        <f>E466+E467+E468</f>
        <v>1451530</v>
      </c>
      <c r="F465" s="91">
        <f>F466+F467+F468</f>
        <v>1139634.32</v>
      </c>
      <c r="G465" s="91">
        <f>G466+G467+G468</f>
        <v>1299120.29</v>
      </c>
      <c r="H465" s="91"/>
      <c r="I465" s="108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01">
        <f t="shared" si="114"/>
        <v>0</v>
      </c>
      <c r="AD465" s="215">
        <f t="shared" si="115"/>
        <v>1139634.32</v>
      </c>
      <c r="AE465" s="91"/>
      <c r="AF465" s="91">
        <f t="shared" si="116"/>
        <v>1299120.29</v>
      </c>
      <c r="AG465" s="83">
        <f t="shared" si="106"/>
        <v>152409.70999999996</v>
      </c>
      <c r="AH465" s="204">
        <f t="shared" si="117"/>
        <v>152409.70999999996</v>
      </c>
      <c r="AI465" s="106"/>
      <c r="AJ465" s="79"/>
      <c r="AK465" s="79"/>
      <c r="AL465" s="79"/>
      <c r="AM465" s="79"/>
      <c r="AN465" s="202">
        <f t="shared" si="103"/>
        <v>0</v>
      </c>
    </row>
    <row r="466" spans="1:40" ht="15" customHeight="1" thickBot="1">
      <c r="A466" s="123" t="s">
        <v>445</v>
      </c>
      <c r="B466" s="113"/>
      <c r="C466" s="113" t="s">
        <v>135</v>
      </c>
      <c r="D466" s="91">
        <v>1081530</v>
      </c>
      <c r="E466" s="91">
        <v>1081530</v>
      </c>
      <c r="F466" s="91">
        <v>854893</v>
      </c>
      <c r="G466" s="91">
        <v>1043205.45</v>
      </c>
      <c r="H466" s="91"/>
      <c r="I466" s="108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01">
        <f t="shared" si="114"/>
        <v>0</v>
      </c>
      <c r="AD466" s="215">
        <f t="shared" si="115"/>
        <v>854893</v>
      </c>
      <c r="AE466" s="91"/>
      <c r="AF466" s="91">
        <f t="shared" si="116"/>
        <v>1043205.45</v>
      </c>
      <c r="AG466" s="83">
        <f t="shared" si="106"/>
        <v>38324.55000000005</v>
      </c>
      <c r="AH466" s="204">
        <f t="shared" si="117"/>
        <v>38324.55000000005</v>
      </c>
      <c r="AI466" s="198">
        <v>41870.8</v>
      </c>
      <c r="AJ466" s="199">
        <v>15142</v>
      </c>
      <c r="AK466" s="199">
        <v>3887</v>
      </c>
      <c r="AL466" s="79"/>
      <c r="AM466" s="79"/>
      <c r="AN466" s="202">
        <f t="shared" si="103"/>
        <v>60899.8</v>
      </c>
    </row>
    <row r="467" spans="1:40" ht="15" customHeight="1" hidden="1">
      <c r="A467" s="123" t="s">
        <v>446</v>
      </c>
      <c r="B467" s="113"/>
      <c r="C467" s="113" t="s">
        <v>134</v>
      </c>
      <c r="D467" s="91"/>
      <c r="E467" s="91"/>
      <c r="F467" s="91">
        <v>0</v>
      </c>
      <c r="G467" s="91">
        <v>0</v>
      </c>
      <c r="H467" s="91"/>
      <c r="I467" s="108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01">
        <f t="shared" si="114"/>
        <v>0</v>
      </c>
      <c r="AD467" s="215">
        <f t="shared" si="115"/>
        <v>0</v>
      </c>
      <c r="AE467" s="91"/>
      <c r="AF467" s="91">
        <f t="shared" si="116"/>
        <v>0</v>
      </c>
      <c r="AG467" s="83">
        <f t="shared" si="106"/>
        <v>0</v>
      </c>
      <c r="AH467" s="204">
        <f t="shared" si="117"/>
        <v>0</v>
      </c>
      <c r="AI467" s="106"/>
      <c r="AJ467" s="79"/>
      <c r="AK467" s="79"/>
      <c r="AL467" s="79"/>
      <c r="AM467" s="79"/>
      <c r="AN467" s="202">
        <f t="shared" si="103"/>
        <v>0</v>
      </c>
    </row>
    <row r="468" spans="1:40" ht="15" customHeight="1" thickBot="1">
      <c r="A468" s="123" t="s">
        <v>489</v>
      </c>
      <c r="B468" s="113"/>
      <c r="C468" s="113" t="s">
        <v>133</v>
      </c>
      <c r="D468" s="91">
        <v>370000</v>
      </c>
      <c r="E468" s="91">
        <v>370000</v>
      </c>
      <c r="F468" s="91">
        <v>284741.32</v>
      </c>
      <c r="G468" s="91">
        <v>255914.84</v>
      </c>
      <c r="H468" s="91"/>
      <c r="I468" s="108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01">
        <f t="shared" si="114"/>
        <v>0</v>
      </c>
      <c r="AD468" s="215">
        <f t="shared" si="115"/>
        <v>284741.32</v>
      </c>
      <c r="AE468" s="91"/>
      <c r="AF468" s="91">
        <f t="shared" si="116"/>
        <v>255914.84</v>
      </c>
      <c r="AG468" s="83">
        <f t="shared" si="106"/>
        <v>114085.16</v>
      </c>
      <c r="AH468" s="204">
        <f t="shared" si="117"/>
        <v>114085.16</v>
      </c>
      <c r="AI468" s="198">
        <v>16309.76</v>
      </c>
      <c r="AJ468" s="79"/>
      <c r="AK468" s="199">
        <v>16766</v>
      </c>
      <c r="AL468" s="199">
        <v>956.68</v>
      </c>
      <c r="AM468" s="79"/>
      <c r="AN468" s="202">
        <f t="shared" si="103"/>
        <v>34032.44</v>
      </c>
    </row>
    <row r="469" spans="1:40" ht="15" customHeight="1" thickBot="1">
      <c r="A469" s="123" t="s">
        <v>490</v>
      </c>
      <c r="B469" s="113"/>
      <c r="C469" s="113" t="s">
        <v>132</v>
      </c>
      <c r="D469" s="91">
        <f>D470+D471+D472+D473+D474</f>
        <v>1195771.27</v>
      </c>
      <c r="E469" s="91">
        <f>E470+E471+E472+E473+E474</f>
        <v>1195771.27</v>
      </c>
      <c r="F469" s="91">
        <f>F470+F471+F472+F473+F474</f>
        <v>207921.96</v>
      </c>
      <c r="G469" s="91">
        <f>G470+G471+G472+G473+G474</f>
        <v>974331.5</v>
      </c>
      <c r="H469" s="91"/>
      <c r="I469" s="108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01">
        <f t="shared" si="114"/>
        <v>0</v>
      </c>
      <c r="AD469" s="215">
        <f t="shared" si="115"/>
        <v>207921.96</v>
      </c>
      <c r="AE469" s="91"/>
      <c r="AF469" s="91">
        <f t="shared" si="116"/>
        <v>974331.5</v>
      </c>
      <c r="AG469" s="83">
        <f t="shared" si="106"/>
        <v>221439.77000000002</v>
      </c>
      <c r="AH469" s="204">
        <f t="shared" si="117"/>
        <v>221439.77000000002</v>
      </c>
      <c r="AI469" s="106"/>
      <c r="AJ469" s="79"/>
      <c r="AK469" s="79"/>
      <c r="AL469" s="79"/>
      <c r="AM469" s="79"/>
      <c r="AN469" s="202">
        <f t="shared" si="103"/>
        <v>0</v>
      </c>
    </row>
    <row r="470" spans="1:40" ht="14.25" customHeight="1" thickBot="1">
      <c r="A470" s="123" t="s">
        <v>447</v>
      </c>
      <c r="B470" s="113"/>
      <c r="C470" s="113" t="s">
        <v>131</v>
      </c>
      <c r="D470" s="91">
        <v>40000</v>
      </c>
      <c r="E470" s="91">
        <v>40000</v>
      </c>
      <c r="F470" s="91">
        <v>12207.46</v>
      </c>
      <c r="G470" s="91">
        <v>22888.38</v>
      </c>
      <c r="H470" s="91"/>
      <c r="I470" s="108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01">
        <f t="shared" si="114"/>
        <v>0</v>
      </c>
      <c r="AD470" s="215">
        <f t="shared" si="115"/>
        <v>12207.46</v>
      </c>
      <c r="AE470" s="91"/>
      <c r="AF470" s="91">
        <f t="shared" si="116"/>
        <v>22888.38</v>
      </c>
      <c r="AG470" s="83">
        <f t="shared" si="106"/>
        <v>17111.62</v>
      </c>
      <c r="AH470" s="204">
        <f t="shared" si="117"/>
        <v>17111.62</v>
      </c>
      <c r="AI470" s="198">
        <v>531</v>
      </c>
      <c r="AJ470" s="79"/>
      <c r="AK470" s="79"/>
      <c r="AL470" s="79"/>
      <c r="AM470" s="79"/>
      <c r="AN470" s="202">
        <f t="shared" si="103"/>
        <v>531</v>
      </c>
    </row>
    <row r="471" spans="1:40" ht="14.25" customHeight="1" thickBot="1">
      <c r="A471" s="123" t="s">
        <v>491</v>
      </c>
      <c r="B471" s="113"/>
      <c r="C471" s="113" t="s">
        <v>130</v>
      </c>
      <c r="D471" s="91">
        <v>6000</v>
      </c>
      <c r="E471" s="91">
        <v>6000</v>
      </c>
      <c r="F471" s="91"/>
      <c r="G471" s="91">
        <v>6000</v>
      </c>
      <c r="H471" s="91"/>
      <c r="I471" s="108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01">
        <f t="shared" si="114"/>
        <v>0</v>
      </c>
      <c r="AD471" s="215">
        <f t="shared" si="115"/>
        <v>0</v>
      </c>
      <c r="AE471" s="91"/>
      <c r="AF471" s="91">
        <f t="shared" si="116"/>
        <v>6000</v>
      </c>
      <c r="AG471" s="83">
        <f t="shared" si="106"/>
        <v>0</v>
      </c>
      <c r="AH471" s="204">
        <f t="shared" si="117"/>
        <v>0</v>
      </c>
      <c r="AI471" s="106"/>
      <c r="AJ471" s="79"/>
      <c r="AK471" s="79"/>
      <c r="AL471" s="79"/>
      <c r="AM471" s="79"/>
      <c r="AN471" s="202">
        <f t="shared" si="103"/>
        <v>0</v>
      </c>
    </row>
    <row r="472" spans="1:40" ht="15.75" customHeight="1" thickBot="1">
      <c r="A472" s="123" t="s">
        <v>492</v>
      </c>
      <c r="B472" s="113"/>
      <c r="C472" s="113" t="s">
        <v>129</v>
      </c>
      <c r="D472" s="91">
        <v>552000</v>
      </c>
      <c r="E472" s="91">
        <v>552000</v>
      </c>
      <c r="F472" s="91"/>
      <c r="G472" s="91">
        <v>368562.49</v>
      </c>
      <c r="H472" s="91"/>
      <c r="I472" s="108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01">
        <f t="shared" si="114"/>
        <v>0</v>
      </c>
      <c r="AD472" s="215">
        <f t="shared" si="115"/>
        <v>0</v>
      </c>
      <c r="AE472" s="91"/>
      <c r="AF472" s="91">
        <f t="shared" si="116"/>
        <v>368562.49</v>
      </c>
      <c r="AG472" s="83">
        <f t="shared" si="106"/>
        <v>183437.51</v>
      </c>
      <c r="AH472" s="204">
        <f t="shared" si="117"/>
        <v>183437.51</v>
      </c>
      <c r="AI472" s="106"/>
      <c r="AJ472" s="79"/>
      <c r="AK472" s="79"/>
      <c r="AL472" s="79"/>
      <c r="AM472" s="79"/>
      <c r="AN472" s="202">
        <f t="shared" si="103"/>
        <v>0</v>
      </c>
    </row>
    <row r="473" spans="1:40" ht="15" customHeight="1" thickBot="1">
      <c r="A473" s="123" t="s">
        <v>493</v>
      </c>
      <c r="B473" s="113"/>
      <c r="C473" s="113" t="s">
        <v>128</v>
      </c>
      <c r="D473" s="91">
        <v>67043.28</v>
      </c>
      <c r="E473" s="91">
        <v>67043.28</v>
      </c>
      <c r="F473" s="91">
        <v>34891</v>
      </c>
      <c r="G473" s="91">
        <v>61929.49</v>
      </c>
      <c r="H473" s="91"/>
      <c r="I473" s="108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01">
        <f t="shared" si="114"/>
        <v>0</v>
      </c>
      <c r="AD473" s="215">
        <f t="shared" si="115"/>
        <v>34891</v>
      </c>
      <c r="AE473" s="91"/>
      <c r="AF473" s="91">
        <f t="shared" si="116"/>
        <v>61929.49</v>
      </c>
      <c r="AG473" s="83">
        <f t="shared" si="106"/>
        <v>5113.790000000001</v>
      </c>
      <c r="AH473" s="204">
        <f t="shared" si="117"/>
        <v>5113.790000000001</v>
      </c>
      <c r="AI473" s="198">
        <v>400</v>
      </c>
      <c r="AJ473" s="79"/>
      <c r="AK473" s="79"/>
      <c r="AL473" s="79"/>
      <c r="AM473" s="79"/>
      <c r="AN473" s="202">
        <f t="shared" si="103"/>
        <v>400</v>
      </c>
    </row>
    <row r="474" spans="1:40" ht="15" customHeight="1" thickBot="1">
      <c r="A474" s="123" t="s">
        <v>513</v>
      </c>
      <c r="B474" s="113"/>
      <c r="C474" s="113" t="s">
        <v>127</v>
      </c>
      <c r="D474" s="91">
        <v>530727.99</v>
      </c>
      <c r="E474" s="91">
        <v>530727.99</v>
      </c>
      <c r="F474" s="91">
        <v>160823.5</v>
      </c>
      <c r="G474" s="91">
        <v>514951.14</v>
      </c>
      <c r="H474" s="91"/>
      <c r="I474" s="108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01">
        <f t="shared" si="114"/>
        <v>0</v>
      </c>
      <c r="AD474" s="215">
        <f t="shared" si="115"/>
        <v>160823.5</v>
      </c>
      <c r="AE474" s="83"/>
      <c r="AF474" s="91">
        <f t="shared" si="116"/>
        <v>514951.14</v>
      </c>
      <c r="AG474" s="83">
        <f t="shared" si="106"/>
        <v>15776.849999999977</v>
      </c>
      <c r="AH474" s="204">
        <f t="shared" si="117"/>
        <v>15776.849999999977</v>
      </c>
      <c r="AI474" s="198">
        <v>0.02</v>
      </c>
      <c r="AJ474" s="199">
        <v>3319</v>
      </c>
      <c r="AK474" s="199">
        <v>10000</v>
      </c>
      <c r="AL474" s="199">
        <v>20000</v>
      </c>
      <c r="AM474" s="199">
        <v>12000</v>
      </c>
      <c r="AN474" s="202">
        <f t="shared" si="103"/>
        <v>45319.020000000004</v>
      </c>
    </row>
    <row r="475" spans="1:40" ht="15" customHeight="1" thickBot="1">
      <c r="A475" s="123" t="s">
        <v>619</v>
      </c>
      <c r="B475" s="113"/>
      <c r="C475" s="113" t="s">
        <v>126</v>
      </c>
      <c r="D475" s="91">
        <v>210280</v>
      </c>
      <c r="E475" s="91">
        <v>210280</v>
      </c>
      <c r="F475" s="91">
        <v>31216.86</v>
      </c>
      <c r="G475" s="91">
        <v>118371.14</v>
      </c>
      <c r="H475" s="91"/>
      <c r="I475" s="108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01">
        <f t="shared" si="114"/>
        <v>0</v>
      </c>
      <c r="AD475" s="215">
        <f t="shared" si="115"/>
        <v>31216.86</v>
      </c>
      <c r="AE475" s="91"/>
      <c r="AF475" s="91">
        <f t="shared" si="116"/>
        <v>118371.14</v>
      </c>
      <c r="AG475" s="83">
        <f t="shared" si="106"/>
        <v>91908.86</v>
      </c>
      <c r="AH475" s="204">
        <f t="shared" si="117"/>
        <v>91908.86</v>
      </c>
      <c r="AI475" s="198">
        <v>16376.32</v>
      </c>
      <c r="AJ475" s="199">
        <v>100</v>
      </c>
      <c r="AK475" s="79"/>
      <c r="AL475" s="79"/>
      <c r="AM475" s="79"/>
      <c r="AN475" s="202">
        <f t="shared" si="103"/>
        <v>16476.32</v>
      </c>
    </row>
    <row r="476" spans="1:40" ht="15" customHeight="1" thickBot="1">
      <c r="A476" s="123" t="s">
        <v>495</v>
      </c>
      <c r="B476" s="113"/>
      <c r="C476" s="113" t="s">
        <v>137</v>
      </c>
      <c r="D476" s="91">
        <f>D477+D478</f>
        <v>249000</v>
      </c>
      <c r="E476" s="91">
        <f>E477+E478</f>
        <v>249000</v>
      </c>
      <c r="F476" s="91">
        <f>F477+F478</f>
        <v>62626.880000000005</v>
      </c>
      <c r="G476" s="91">
        <f>G477+G478</f>
        <v>207481.33000000002</v>
      </c>
      <c r="H476" s="91"/>
      <c r="I476" s="108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01">
        <f t="shared" si="114"/>
        <v>0</v>
      </c>
      <c r="AD476" s="215">
        <f t="shared" si="115"/>
        <v>62626.880000000005</v>
      </c>
      <c r="AE476" s="91"/>
      <c r="AF476" s="91">
        <f t="shared" si="116"/>
        <v>207481.33000000002</v>
      </c>
      <c r="AG476" s="83">
        <f t="shared" si="106"/>
        <v>41518.669999999984</v>
      </c>
      <c r="AH476" s="204">
        <f t="shared" si="117"/>
        <v>41518.669999999984</v>
      </c>
      <c r="AI476" s="106"/>
      <c r="AJ476" s="79"/>
      <c r="AK476" s="79"/>
      <c r="AL476" s="79"/>
      <c r="AM476" s="79"/>
      <c r="AN476" s="202">
        <f t="shared" si="103"/>
        <v>0</v>
      </c>
    </row>
    <row r="477" spans="1:40" ht="16.5" customHeight="1" thickBot="1">
      <c r="A477" s="123" t="s">
        <v>496</v>
      </c>
      <c r="B477" s="113"/>
      <c r="C477" s="113" t="s">
        <v>138</v>
      </c>
      <c r="D477" s="91">
        <v>114000</v>
      </c>
      <c r="E477" s="91">
        <v>114000</v>
      </c>
      <c r="F477" s="91">
        <v>17614.2</v>
      </c>
      <c r="G477" s="91">
        <v>105521</v>
      </c>
      <c r="H477" s="91"/>
      <c r="I477" s="108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01">
        <f t="shared" si="114"/>
        <v>0</v>
      </c>
      <c r="AD477" s="215">
        <f t="shared" si="115"/>
        <v>17614.2</v>
      </c>
      <c r="AE477" s="91"/>
      <c r="AF477" s="91">
        <f t="shared" si="116"/>
        <v>105521</v>
      </c>
      <c r="AG477" s="83">
        <f t="shared" si="106"/>
        <v>8479</v>
      </c>
      <c r="AH477" s="204">
        <f t="shared" si="117"/>
        <v>8479</v>
      </c>
      <c r="AI477" s="198">
        <v>38371</v>
      </c>
      <c r="AJ477" s="79"/>
      <c r="AK477" s="79"/>
      <c r="AL477" s="79"/>
      <c r="AM477" s="79"/>
      <c r="AN477" s="202">
        <f t="shared" si="103"/>
        <v>38371</v>
      </c>
    </row>
    <row r="478" spans="1:40" ht="18.75" customHeight="1" thickBot="1">
      <c r="A478" s="123" t="s">
        <v>497</v>
      </c>
      <c r="B478" s="113"/>
      <c r="C478" s="113" t="s">
        <v>139</v>
      </c>
      <c r="D478" s="91">
        <v>135000</v>
      </c>
      <c r="E478" s="91">
        <v>135000</v>
      </c>
      <c r="F478" s="91">
        <v>45012.68</v>
      </c>
      <c r="G478" s="91">
        <v>101960.33</v>
      </c>
      <c r="H478" s="91"/>
      <c r="I478" s="108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01">
        <f t="shared" si="114"/>
        <v>0</v>
      </c>
      <c r="AD478" s="215">
        <f t="shared" si="115"/>
        <v>45012.68</v>
      </c>
      <c r="AE478" s="91"/>
      <c r="AF478" s="91">
        <f t="shared" si="116"/>
        <v>101960.33</v>
      </c>
      <c r="AG478" s="83">
        <f t="shared" si="106"/>
        <v>33039.67</v>
      </c>
      <c r="AH478" s="204">
        <f aca="true" t="shared" si="118" ref="AH478:AH509">E478-AF478</f>
        <v>33039.67</v>
      </c>
      <c r="AI478" s="198">
        <v>5290</v>
      </c>
      <c r="AJ478" s="199">
        <v>21869.38</v>
      </c>
      <c r="AK478" s="199">
        <v>10000</v>
      </c>
      <c r="AL478" s="79"/>
      <c r="AM478" s="79"/>
      <c r="AN478" s="202">
        <f t="shared" si="103"/>
        <v>37159.380000000005</v>
      </c>
    </row>
    <row r="479" spans="1:40" ht="22.5" customHeight="1" hidden="1">
      <c r="A479" s="122" t="s">
        <v>483</v>
      </c>
      <c r="B479" s="113"/>
      <c r="C479" s="112" t="s">
        <v>147</v>
      </c>
      <c r="D479" s="79">
        <f>D481+D495</f>
        <v>0</v>
      </c>
      <c r="E479" s="79">
        <f>E481+E495</f>
        <v>0</v>
      </c>
      <c r="F479" s="79">
        <f>F503</f>
        <v>371093.93</v>
      </c>
      <c r="G479" s="79">
        <f>G503</f>
        <v>379875.8</v>
      </c>
      <c r="H479" s="79"/>
      <c r="I479" s="22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01">
        <f t="shared" si="114"/>
        <v>0</v>
      </c>
      <c r="AD479" s="215">
        <f t="shared" si="115"/>
        <v>371093.93</v>
      </c>
      <c r="AE479" s="91"/>
      <c r="AF479" s="91">
        <f t="shared" si="116"/>
        <v>379875.8</v>
      </c>
      <c r="AG479" s="83">
        <f t="shared" si="106"/>
        <v>-379875.8</v>
      </c>
      <c r="AH479" s="204">
        <f t="shared" si="118"/>
        <v>-379875.8</v>
      </c>
      <c r="AI479" s="106"/>
      <c r="AJ479" s="79"/>
      <c r="AK479" s="79"/>
      <c r="AL479" s="79"/>
      <c r="AM479" s="79"/>
      <c r="AN479" s="202">
        <f t="shared" si="103"/>
        <v>0</v>
      </c>
    </row>
    <row r="480" spans="1:40" ht="15" customHeight="1" hidden="1">
      <c r="A480" s="123"/>
      <c r="B480" s="113"/>
      <c r="C480" s="109" t="s">
        <v>377</v>
      </c>
      <c r="D480" s="81"/>
      <c r="E480" s="81"/>
      <c r="F480" s="81"/>
      <c r="G480" s="81"/>
      <c r="H480" s="81"/>
      <c r="I480" s="224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01">
        <f t="shared" si="114"/>
        <v>0</v>
      </c>
      <c r="AD480" s="215">
        <f t="shared" si="115"/>
        <v>0</v>
      </c>
      <c r="AE480" s="91"/>
      <c r="AF480" s="91">
        <f t="shared" si="116"/>
        <v>0</v>
      </c>
      <c r="AG480" s="83">
        <f t="shared" si="106"/>
        <v>0</v>
      </c>
      <c r="AH480" s="204">
        <f t="shared" si="118"/>
        <v>0</v>
      </c>
      <c r="AI480" s="106"/>
      <c r="AJ480" s="79"/>
      <c r="AK480" s="79"/>
      <c r="AL480" s="79"/>
      <c r="AM480" s="79"/>
      <c r="AN480" s="202">
        <f t="shared" si="103"/>
        <v>0</v>
      </c>
    </row>
    <row r="481" spans="1:40" ht="15" customHeight="1" hidden="1">
      <c r="A481" s="123" t="s">
        <v>487</v>
      </c>
      <c r="B481" s="113"/>
      <c r="C481" s="113" t="s">
        <v>140</v>
      </c>
      <c r="D481" s="91">
        <f>D492+D494</f>
        <v>0</v>
      </c>
      <c r="E481" s="91">
        <f>E492+E494</f>
        <v>0</v>
      </c>
      <c r="F481" s="91">
        <f>F492+F494</f>
        <v>0</v>
      </c>
      <c r="G481" s="91">
        <f>G492+G494</f>
        <v>0</v>
      </c>
      <c r="H481" s="91"/>
      <c r="I481" s="108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01">
        <f t="shared" si="114"/>
        <v>0</v>
      </c>
      <c r="AD481" s="215">
        <f t="shared" si="115"/>
        <v>0</v>
      </c>
      <c r="AE481" s="91"/>
      <c r="AF481" s="91">
        <f t="shared" si="116"/>
        <v>0</v>
      </c>
      <c r="AG481" s="83">
        <f t="shared" si="106"/>
        <v>0</v>
      </c>
      <c r="AH481" s="204">
        <f t="shared" si="118"/>
        <v>0</v>
      </c>
      <c r="AI481" s="106"/>
      <c r="AJ481" s="79"/>
      <c r="AK481" s="79"/>
      <c r="AL481" s="79"/>
      <c r="AM481" s="79"/>
      <c r="AN481" s="202">
        <f t="shared" si="103"/>
        <v>0</v>
      </c>
    </row>
    <row r="482" spans="1:40" ht="15" customHeight="1" hidden="1">
      <c r="A482" s="123" t="s">
        <v>488</v>
      </c>
      <c r="B482" s="113"/>
      <c r="C482" s="113" t="s">
        <v>571</v>
      </c>
      <c r="D482" s="91">
        <f>D483+D484+D485</f>
        <v>0</v>
      </c>
      <c r="E482" s="91">
        <f>E483+E484+E485</f>
        <v>0</v>
      </c>
      <c r="F482" s="91"/>
      <c r="G482" s="91"/>
      <c r="H482" s="91"/>
      <c r="I482" s="108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01">
        <f t="shared" si="114"/>
        <v>0</v>
      </c>
      <c r="AD482" s="215">
        <f t="shared" si="115"/>
        <v>0</v>
      </c>
      <c r="AE482" s="91"/>
      <c r="AF482" s="91">
        <f t="shared" si="116"/>
        <v>0</v>
      </c>
      <c r="AG482" s="83">
        <f t="shared" si="106"/>
        <v>0</v>
      </c>
      <c r="AH482" s="204">
        <f t="shared" si="118"/>
        <v>0</v>
      </c>
      <c r="AI482" s="106"/>
      <c r="AJ482" s="79"/>
      <c r="AK482" s="79"/>
      <c r="AL482" s="79"/>
      <c r="AM482" s="79"/>
      <c r="AN482" s="202">
        <f t="shared" si="103"/>
        <v>0</v>
      </c>
    </row>
    <row r="483" spans="1:40" ht="15" customHeight="1" hidden="1">
      <c r="A483" s="123" t="s">
        <v>445</v>
      </c>
      <c r="B483" s="113"/>
      <c r="C483" s="113" t="s">
        <v>572</v>
      </c>
      <c r="D483" s="91"/>
      <c r="E483" s="91"/>
      <c r="F483" s="91"/>
      <c r="G483" s="91"/>
      <c r="H483" s="91"/>
      <c r="I483" s="108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01">
        <f t="shared" si="114"/>
        <v>0</v>
      </c>
      <c r="AD483" s="215">
        <f t="shared" si="115"/>
        <v>0</v>
      </c>
      <c r="AE483" s="91"/>
      <c r="AF483" s="91">
        <f t="shared" si="116"/>
        <v>0</v>
      </c>
      <c r="AG483" s="83">
        <f t="shared" si="106"/>
        <v>0</v>
      </c>
      <c r="AH483" s="204">
        <f t="shared" si="118"/>
        <v>0</v>
      </c>
      <c r="AI483" s="106"/>
      <c r="AJ483" s="79"/>
      <c r="AK483" s="79"/>
      <c r="AL483" s="79"/>
      <c r="AM483" s="79"/>
      <c r="AN483" s="202">
        <f t="shared" si="103"/>
        <v>0</v>
      </c>
    </row>
    <row r="484" spans="1:40" ht="15" customHeight="1" hidden="1">
      <c r="A484" s="123" t="s">
        <v>446</v>
      </c>
      <c r="B484" s="113"/>
      <c r="C484" s="113" t="s">
        <v>573</v>
      </c>
      <c r="D484" s="91"/>
      <c r="E484" s="91"/>
      <c r="F484" s="91"/>
      <c r="G484" s="91"/>
      <c r="H484" s="91"/>
      <c r="I484" s="108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01">
        <f t="shared" si="114"/>
        <v>0</v>
      </c>
      <c r="AD484" s="215">
        <f t="shared" si="115"/>
        <v>0</v>
      </c>
      <c r="AE484" s="91"/>
      <c r="AF484" s="91">
        <f t="shared" si="116"/>
        <v>0</v>
      </c>
      <c r="AG484" s="83">
        <f t="shared" si="106"/>
        <v>0</v>
      </c>
      <c r="AH484" s="204">
        <f t="shared" si="118"/>
        <v>0</v>
      </c>
      <c r="AI484" s="106"/>
      <c r="AJ484" s="79"/>
      <c r="AK484" s="79"/>
      <c r="AL484" s="79"/>
      <c r="AM484" s="79"/>
      <c r="AN484" s="202">
        <f t="shared" si="103"/>
        <v>0</v>
      </c>
    </row>
    <row r="485" spans="1:40" ht="15" customHeight="1" hidden="1">
      <c r="A485" s="123" t="s">
        <v>489</v>
      </c>
      <c r="B485" s="113"/>
      <c r="C485" s="113" t="s">
        <v>574</v>
      </c>
      <c r="D485" s="91"/>
      <c r="E485" s="91"/>
      <c r="F485" s="91"/>
      <c r="G485" s="91"/>
      <c r="H485" s="91"/>
      <c r="I485" s="108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01">
        <f t="shared" si="114"/>
        <v>0</v>
      </c>
      <c r="AD485" s="215">
        <f t="shared" si="115"/>
        <v>0</v>
      </c>
      <c r="AE485" s="91"/>
      <c r="AF485" s="91">
        <f t="shared" si="116"/>
        <v>0</v>
      </c>
      <c r="AG485" s="83">
        <f t="shared" si="106"/>
        <v>0</v>
      </c>
      <c r="AH485" s="204">
        <f t="shared" si="118"/>
        <v>0</v>
      </c>
      <c r="AI485" s="106"/>
      <c r="AJ485" s="79"/>
      <c r="AK485" s="79"/>
      <c r="AL485" s="79"/>
      <c r="AM485" s="79"/>
      <c r="AN485" s="202">
        <f t="shared" si="103"/>
        <v>0</v>
      </c>
    </row>
    <row r="486" spans="1:40" ht="15" customHeight="1" hidden="1">
      <c r="A486" s="123" t="s">
        <v>490</v>
      </c>
      <c r="B486" s="113"/>
      <c r="C486" s="113" t="s">
        <v>575</v>
      </c>
      <c r="D486" s="91">
        <f>D487+D488+D489+D490+D491</f>
        <v>0</v>
      </c>
      <c r="E486" s="91">
        <f>E487+E488+E489+E490+E491</f>
        <v>0</v>
      </c>
      <c r="F486" s="91">
        <f>F487+F488+F489+F490+F491</f>
        <v>0</v>
      </c>
      <c r="G486" s="91">
        <f>G487+G488+G489+G490+G491</f>
        <v>0</v>
      </c>
      <c r="H486" s="91"/>
      <c r="I486" s="108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01">
        <f t="shared" si="114"/>
        <v>0</v>
      </c>
      <c r="AD486" s="215">
        <f t="shared" si="115"/>
        <v>0</v>
      </c>
      <c r="AE486" s="91"/>
      <c r="AF486" s="91">
        <f t="shared" si="116"/>
        <v>0</v>
      </c>
      <c r="AG486" s="83">
        <f t="shared" si="106"/>
        <v>0</v>
      </c>
      <c r="AH486" s="204">
        <f t="shared" si="118"/>
        <v>0</v>
      </c>
      <c r="AI486" s="106"/>
      <c r="AJ486" s="79"/>
      <c r="AK486" s="79"/>
      <c r="AL486" s="79"/>
      <c r="AM486" s="79"/>
      <c r="AN486" s="202">
        <f t="shared" si="103"/>
        <v>0</v>
      </c>
    </row>
    <row r="487" spans="1:40" ht="15" customHeight="1" hidden="1">
      <c r="A487" s="123" t="s">
        <v>447</v>
      </c>
      <c r="B487" s="113"/>
      <c r="C487" s="113" t="s">
        <v>576</v>
      </c>
      <c r="D487" s="91"/>
      <c r="E487" s="91"/>
      <c r="F487" s="91"/>
      <c r="G487" s="91"/>
      <c r="H487" s="91"/>
      <c r="I487" s="108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01">
        <f t="shared" si="114"/>
        <v>0</v>
      </c>
      <c r="AD487" s="215">
        <f t="shared" si="115"/>
        <v>0</v>
      </c>
      <c r="AE487" s="91"/>
      <c r="AF487" s="91">
        <f t="shared" si="116"/>
        <v>0</v>
      </c>
      <c r="AG487" s="83">
        <f t="shared" si="106"/>
        <v>0</v>
      </c>
      <c r="AH487" s="204">
        <f t="shared" si="118"/>
        <v>0</v>
      </c>
      <c r="AI487" s="106"/>
      <c r="AJ487" s="79"/>
      <c r="AK487" s="79"/>
      <c r="AL487" s="79"/>
      <c r="AM487" s="79"/>
      <c r="AN487" s="202">
        <f t="shared" si="103"/>
        <v>0</v>
      </c>
    </row>
    <row r="488" spans="1:40" ht="15" customHeight="1" hidden="1">
      <c r="A488" s="123" t="s">
        <v>491</v>
      </c>
      <c r="B488" s="113"/>
      <c r="C488" s="113" t="s">
        <v>577</v>
      </c>
      <c r="D488" s="91"/>
      <c r="E488" s="91"/>
      <c r="F488" s="91"/>
      <c r="G488" s="91"/>
      <c r="H488" s="91"/>
      <c r="I488" s="108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01">
        <f t="shared" si="114"/>
        <v>0</v>
      </c>
      <c r="AD488" s="215">
        <f t="shared" si="115"/>
        <v>0</v>
      </c>
      <c r="AE488" s="91"/>
      <c r="AF488" s="91">
        <f t="shared" si="116"/>
        <v>0</v>
      </c>
      <c r="AG488" s="83">
        <f t="shared" si="106"/>
        <v>0</v>
      </c>
      <c r="AH488" s="204">
        <f t="shared" si="118"/>
        <v>0</v>
      </c>
      <c r="AI488" s="106"/>
      <c r="AJ488" s="79"/>
      <c r="AK488" s="79"/>
      <c r="AL488" s="79"/>
      <c r="AM488" s="79"/>
      <c r="AN488" s="202">
        <f aca="true" t="shared" si="119" ref="AN488:AN560">AI488+AJ488+AK488+AL488+AM488</f>
        <v>0</v>
      </c>
    </row>
    <row r="489" spans="1:40" ht="15" customHeight="1" hidden="1">
      <c r="A489" s="123" t="s">
        <v>492</v>
      </c>
      <c r="B489" s="113"/>
      <c r="C489" s="113" t="s">
        <v>578</v>
      </c>
      <c r="D489" s="91"/>
      <c r="E489" s="91"/>
      <c r="F489" s="91"/>
      <c r="G489" s="91"/>
      <c r="H489" s="91"/>
      <c r="I489" s="108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01">
        <f t="shared" si="114"/>
        <v>0</v>
      </c>
      <c r="AD489" s="215">
        <f t="shared" si="115"/>
        <v>0</v>
      </c>
      <c r="AE489" s="91"/>
      <c r="AF489" s="91">
        <f t="shared" si="116"/>
        <v>0</v>
      </c>
      <c r="AG489" s="83">
        <f t="shared" si="106"/>
        <v>0</v>
      </c>
      <c r="AH489" s="204">
        <f t="shared" si="118"/>
        <v>0</v>
      </c>
      <c r="AI489" s="106"/>
      <c r="AJ489" s="79"/>
      <c r="AK489" s="79"/>
      <c r="AL489" s="79"/>
      <c r="AM489" s="79"/>
      <c r="AN489" s="202">
        <f t="shared" si="119"/>
        <v>0</v>
      </c>
    </row>
    <row r="490" spans="1:40" ht="15" customHeight="1" hidden="1">
      <c r="A490" s="123" t="s">
        <v>493</v>
      </c>
      <c r="B490" s="113"/>
      <c r="C490" s="113" t="s">
        <v>579</v>
      </c>
      <c r="D490" s="91"/>
      <c r="E490" s="91"/>
      <c r="F490" s="91"/>
      <c r="G490" s="91"/>
      <c r="H490" s="91"/>
      <c r="I490" s="108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01">
        <f t="shared" si="114"/>
        <v>0</v>
      </c>
      <c r="AD490" s="215">
        <f t="shared" si="115"/>
        <v>0</v>
      </c>
      <c r="AE490" s="91"/>
      <c r="AF490" s="91">
        <f t="shared" si="116"/>
        <v>0</v>
      </c>
      <c r="AG490" s="83">
        <f t="shared" si="106"/>
        <v>0</v>
      </c>
      <c r="AH490" s="204">
        <f t="shared" si="118"/>
        <v>0</v>
      </c>
      <c r="AI490" s="106"/>
      <c r="AJ490" s="79"/>
      <c r="AK490" s="79"/>
      <c r="AL490" s="79"/>
      <c r="AM490" s="79"/>
      <c r="AN490" s="202">
        <f t="shared" si="119"/>
        <v>0</v>
      </c>
    </row>
    <row r="491" spans="1:40" ht="15" customHeight="1" hidden="1">
      <c r="A491" s="123" t="s">
        <v>513</v>
      </c>
      <c r="B491" s="113"/>
      <c r="C491" s="113" t="s">
        <v>580</v>
      </c>
      <c r="D491" s="91"/>
      <c r="E491" s="91"/>
      <c r="F491" s="91"/>
      <c r="G491" s="91"/>
      <c r="H491" s="91"/>
      <c r="I491" s="108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01">
        <f t="shared" si="114"/>
        <v>0</v>
      </c>
      <c r="AD491" s="215">
        <f t="shared" si="115"/>
        <v>0</v>
      </c>
      <c r="AE491" s="91"/>
      <c r="AF491" s="91">
        <f t="shared" si="116"/>
        <v>0</v>
      </c>
      <c r="AG491" s="83">
        <f t="shared" si="106"/>
        <v>0</v>
      </c>
      <c r="AH491" s="204">
        <f t="shared" si="118"/>
        <v>0</v>
      </c>
      <c r="AI491" s="106"/>
      <c r="AJ491" s="79"/>
      <c r="AK491" s="79"/>
      <c r="AL491" s="79"/>
      <c r="AM491" s="79"/>
      <c r="AN491" s="202">
        <f t="shared" si="119"/>
        <v>0</v>
      </c>
    </row>
    <row r="492" spans="1:40" ht="15" customHeight="1" hidden="1">
      <c r="A492" s="123" t="s">
        <v>448</v>
      </c>
      <c r="B492" s="113"/>
      <c r="C492" s="113" t="s">
        <v>141</v>
      </c>
      <c r="D492" s="91">
        <f>D493</f>
        <v>0</v>
      </c>
      <c r="E492" s="91">
        <f>E493</f>
        <v>0</v>
      </c>
      <c r="F492" s="91">
        <v>0</v>
      </c>
      <c r="G492" s="91">
        <v>0</v>
      </c>
      <c r="H492" s="91"/>
      <c r="I492" s="108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01">
        <f t="shared" si="114"/>
        <v>0</v>
      </c>
      <c r="AD492" s="215">
        <f t="shared" si="115"/>
        <v>0</v>
      </c>
      <c r="AE492" s="91"/>
      <c r="AF492" s="91">
        <f t="shared" si="116"/>
        <v>0</v>
      </c>
      <c r="AG492" s="83">
        <f t="shared" si="106"/>
        <v>0</v>
      </c>
      <c r="AH492" s="204">
        <f t="shared" si="118"/>
        <v>0</v>
      </c>
      <c r="AI492" s="106"/>
      <c r="AJ492" s="79"/>
      <c r="AK492" s="79"/>
      <c r="AL492" s="79"/>
      <c r="AM492" s="79"/>
      <c r="AN492" s="202">
        <f t="shared" si="119"/>
        <v>0</v>
      </c>
    </row>
    <row r="493" spans="1:40" ht="15" customHeight="1" hidden="1">
      <c r="A493" s="123" t="s">
        <v>495</v>
      </c>
      <c r="B493" s="113"/>
      <c r="C493" s="113" t="s">
        <v>142</v>
      </c>
      <c r="D493" s="91"/>
      <c r="E493" s="91"/>
      <c r="F493" s="91">
        <v>0</v>
      </c>
      <c r="G493" s="91">
        <v>0</v>
      </c>
      <c r="H493" s="91"/>
      <c r="I493" s="108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01">
        <f t="shared" si="114"/>
        <v>0</v>
      </c>
      <c r="AD493" s="215">
        <f t="shared" si="115"/>
        <v>0</v>
      </c>
      <c r="AE493" s="91"/>
      <c r="AF493" s="91">
        <f t="shared" si="116"/>
        <v>0</v>
      </c>
      <c r="AG493" s="83">
        <f t="shared" si="106"/>
        <v>0</v>
      </c>
      <c r="AH493" s="204">
        <f t="shared" si="118"/>
        <v>0</v>
      </c>
      <c r="AI493" s="106"/>
      <c r="AJ493" s="79"/>
      <c r="AK493" s="79"/>
      <c r="AL493" s="79"/>
      <c r="AM493" s="79"/>
      <c r="AN493" s="202">
        <f t="shared" si="119"/>
        <v>0</v>
      </c>
    </row>
    <row r="494" spans="1:40" ht="15" customHeight="1" hidden="1">
      <c r="A494" s="123" t="s">
        <v>496</v>
      </c>
      <c r="B494" s="113"/>
      <c r="C494" s="113" t="s">
        <v>143</v>
      </c>
      <c r="D494" s="91"/>
      <c r="E494" s="91"/>
      <c r="F494" s="91">
        <v>0</v>
      </c>
      <c r="G494" s="91">
        <v>0</v>
      </c>
      <c r="H494" s="91"/>
      <c r="I494" s="108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01">
        <f t="shared" si="114"/>
        <v>0</v>
      </c>
      <c r="AD494" s="215">
        <f t="shared" si="115"/>
        <v>0</v>
      </c>
      <c r="AE494" s="91"/>
      <c r="AF494" s="91">
        <f t="shared" si="116"/>
        <v>0</v>
      </c>
      <c r="AG494" s="83">
        <f t="shared" si="106"/>
        <v>0</v>
      </c>
      <c r="AH494" s="204">
        <f t="shared" si="118"/>
        <v>0</v>
      </c>
      <c r="AI494" s="106"/>
      <c r="AJ494" s="79"/>
      <c r="AK494" s="79"/>
      <c r="AL494" s="79"/>
      <c r="AM494" s="79"/>
      <c r="AN494" s="202">
        <f t="shared" si="119"/>
        <v>0</v>
      </c>
    </row>
    <row r="495" spans="1:40" ht="15" customHeight="1" hidden="1">
      <c r="A495" s="123" t="s">
        <v>497</v>
      </c>
      <c r="B495" s="113"/>
      <c r="C495" s="113" t="s">
        <v>144</v>
      </c>
      <c r="D495" s="91">
        <f>D496+D497</f>
        <v>0</v>
      </c>
      <c r="E495" s="91">
        <f>E496+E497</f>
        <v>0</v>
      </c>
      <c r="F495" s="91">
        <f>F496+F497</f>
        <v>0</v>
      </c>
      <c r="G495" s="91">
        <f>G496+G497</f>
        <v>0</v>
      </c>
      <c r="H495" s="91"/>
      <c r="I495" s="108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01">
        <f t="shared" si="114"/>
        <v>0</v>
      </c>
      <c r="AD495" s="215">
        <f t="shared" si="115"/>
        <v>0</v>
      </c>
      <c r="AE495" s="91"/>
      <c r="AF495" s="91">
        <f t="shared" si="116"/>
        <v>0</v>
      </c>
      <c r="AG495" s="83">
        <f aca="true" t="shared" si="120" ref="AG495:AG567">D495-AF495</f>
        <v>0</v>
      </c>
      <c r="AH495" s="204">
        <f t="shared" si="118"/>
        <v>0</v>
      </c>
      <c r="AI495" s="106"/>
      <c r="AJ495" s="79"/>
      <c r="AK495" s="79"/>
      <c r="AL495" s="79"/>
      <c r="AM495" s="79"/>
      <c r="AN495" s="202">
        <f t="shared" si="119"/>
        <v>0</v>
      </c>
    </row>
    <row r="496" spans="1:40" ht="15" customHeight="1" hidden="1">
      <c r="A496" s="123" t="s">
        <v>496</v>
      </c>
      <c r="B496" s="113"/>
      <c r="C496" s="113" t="s">
        <v>145</v>
      </c>
      <c r="D496" s="91"/>
      <c r="E496" s="91"/>
      <c r="F496" s="91">
        <v>0</v>
      </c>
      <c r="G496" s="91">
        <v>0</v>
      </c>
      <c r="H496" s="91"/>
      <c r="I496" s="108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01">
        <f t="shared" si="114"/>
        <v>0</v>
      </c>
      <c r="AD496" s="215">
        <f t="shared" si="115"/>
        <v>0</v>
      </c>
      <c r="AE496" s="91"/>
      <c r="AF496" s="91">
        <f t="shared" si="116"/>
        <v>0</v>
      </c>
      <c r="AG496" s="83">
        <f t="shared" si="120"/>
        <v>0</v>
      </c>
      <c r="AH496" s="204">
        <f t="shared" si="118"/>
        <v>0</v>
      </c>
      <c r="AI496" s="106"/>
      <c r="AJ496" s="79"/>
      <c r="AK496" s="79"/>
      <c r="AL496" s="79"/>
      <c r="AM496" s="79"/>
      <c r="AN496" s="202">
        <f t="shared" si="119"/>
        <v>0</v>
      </c>
    </row>
    <row r="497" spans="1:40" ht="15" customHeight="1" hidden="1">
      <c r="A497" s="123" t="s">
        <v>497</v>
      </c>
      <c r="B497" s="113"/>
      <c r="C497" s="113" t="s">
        <v>146</v>
      </c>
      <c r="D497" s="91"/>
      <c r="E497" s="91"/>
      <c r="F497" s="91">
        <v>0</v>
      </c>
      <c r="G497" s="91">
        <v>0</v>
      </c>
      <c r="H497" s="91"/>
      <c r="I497" s="108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01">
        <f t="shared" si="114"/>
        <v>0</v>
      </c>
      <c r="AD497" s="215">
        <f t="shared" si="115"/>
        <v>0</v>
      </c>
      <c r="AE497" s="91"/>
      <c r="AF497" s="91">
        <f t="shared" si="116"/>
        <v>0</v>
      </c>
      <c r="AG497" s="83">
        <f t="shared" si="120"/>
        <v>0</v>
      </c>
      <c r="AH497" s="204">
        <f t="shared" si="118"/>
        <v>0</v>
      </c>
      <c r="AI497" s="106"/>
      <c r="AJ497" s="79"/>
      <c r="AK497" s="79"/>
      <c r="AL497" s="79"/>
      <c r="AM497" s="79"/>
      <c r="AN497" s="202">
        <f t="shared" si="119"/>
        <v>0</v>
      </c>
    </row>
    <row r="498" spans="1:40" ht="21.75" customHeight="1" hidden="1" thickBot="1">
      <c r="A498" s="122" t="s">
        <v>312</v>
      </c>
      <c r="B498" s="113"/>
      <c r="C498" s="116" t="s">
        <v>311</v>
      </c>
      <c r="D498" s="92">
        <f aca="true" t="shared" si="121" ref="D498:G499">D499</f>
        <v>0</v>
      </c>
      <c r="E498" s="92">
        <f t="shared" si="121"/>
        <v>0</v>
      </c>
      <c r="F498" s="92">
        <f t="shared" si="121"/>
        <v>0</v>
      </c>
      <c r="G498" s="92">
        <f t="shared" si="121"/>
        <v>0</v>
      </c>
      <c r="H498" s="92"/>
      <c r="I498" s="225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01">
        <f t="shared" si="114"/>
        <v>0</v>
      </c>
      <c r="AD498" s="215">
        <f t="shared" si="115"/>
        <v>0</v>
      </c>
      <c r="AE498" s="91"/>
      <c r="AF498" s="92">
        <f t="shared" si="116"/>
        <v>0</v>
      </c>
      <c r="AG498" s="83">
        <f t="shared" si="120"/>
        <v>0</v>
      </c>
      <c r="AH498" s="204">
        <f t="shared" si="118"/>
        <v>0</v>
      </c>
      <c r="AI498" s="106"/>
      <c r="AJ498" s="79"/>
      <c r="AK498" s="79"/>
      <c r="AL498" s="79"/>
      <c r="AM498" s="79"/>
      <c r="AN498" s="202">
        <f t="shared" si="119"/>
        <v>0</v>
      </c>
    </row>
    <row r="499" spans="1:40" ht="15.75" customHeight="1" hidden="1" thickBot="1">
      <c r="A499" s="123" t="s">
        <v>487</v>
      </c>
      <c r="B499" s="113"/>
      <c r="C499" s="113" t="s">
        <v>310</v>
      </c>
      <c r="D499" s="91">
        <f t="shared" si="121"/>
        <v>0</v>
      </c>
      <c r="E499" s="91">
        <f t="shared" si="121"/>
        <v>0</v>
      </c>
      <c r="F499" s="91">
        <f t="shared" si="121"/>
        <v>0</v>
      </c>
      <c r="G499" s="91">
        <f t="shared" si="121"/>
        <v>0</v>
      </c>
      <c r="H499" s="91"/>
      <c r="I499" s="108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01">
        <f t="shared" si="114"/>
        <v>0</v>
      </c>
      <c r="AD499" s="215">
        <f t="shared" si="115"/>
        <v>0</v>
      </c>
      <c r="AE499" s="91"/>
      <c r="AF499" s="91">
        <f t="shared" si="116"/>
        <v>0</v>
      </c>
      <c r="AG499" s="83">
        <f t="shared" si="120"/>
        <v>0</v>
      </c>
      <c r="AH499" s="204">
        <f t="shared" si="118"/>
        <v>0</v>
      </c>
      <c r="AI499" s="106"/>
      <c r="AJ499" s="79"/>
      <c r="AK499" s="79"/>
      <c r="AL499" s="79"/>
      <c r="AM499" s="79"/>
      <c r="AN499" s="202">
        <f t="shared" si="119"/>
        <v>0</v>
      </c>
    </row>
    <row r="500" spans="1:40" ht="15.75" customHeight="1" hidden="1" thickBot="1">
      <c r="A500" s="123" t="s">
        <v>356</v>
      </c>
      <c r="B500" s="113"/>
      <c r="C500" s="113" t="s">
        <v>362</v>
      </c>
      <c r="D500" s="91"/>
      <c r="E500" s="91"/>
      <c r="F500" s="91"/>
      <c r="G500" s="91"/>
      <c r="H500" s="91"/>
      <c r="I500" s="108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01">
        <f t="shared" si="114"/>
        <v>0</v>
      </c>
      <c r="AD500" s="215">
        <f t="shared" si="115"/>
        <v>0</v>
      </c>
      <c r="AE500" s="91"/>
      <c r="AF500" s="91">
        <f t="shared" si="116"/>
        <v>0</v>
      </c>
      <c r="AG500" s="83">
        <f t="shared" si="120"/>
        <v>0</v>
      </c>
      <c r="AH500" s="204">
        <f t="shared" si="118"/>
        <v>0</v>
      </c>
      <c r="AI500" s="106"/>
      <c r="AJ500" s="79"/>
      <c r="AK500" s="79"/>
      <c r="AL500" s="79"/>
      <c r="AM500" s="79"/>
      <c r="AN500" s="202">
        <f t="shared" si="119"/>
        <v>0</v>
      </c>
    </row>
    <row r="501" spans="1:40" ht="15" customHeight="1" thickBot="1">
      <c r="A501" s="122" t="s">
        <v>287</v>
      </c>
      <c r="B501" s="116"/>
      <c r="C501" s="112" t="s">
        <v>147</v>
      </c>
      <c r="D501" s="79">
        <f>D503+D515</f>
        <v>405579</v>
      </c>
      <c r="E501" s="79">
        <f>E503+E515</f>
        <v>405579</v>
      </c>
      <c r="F501" s="79">
        <f>F503+F515</f>
        <v>411538.73</v>
      </c>
      <c r="G501" s="79">
        <f>G503+G515</f>
        <v>379875.8</v>
      </c>
      <c r="H501" s="79"/>
      <c r="I501" s="22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01">
        <f t="shared" si="114"/>
        <v>0</v>
      </c>
      <c r="AD501" s="215">
        <f t="shared" si="115"/>
        <v>411538.73</v>
      </c>
      <c r="AE501" s="91"/>
      <c r="AF501" s="79">
        <f>G501</f>
        <v>379875.8</v>
      </c>
      <c r="AG501" s="83">
        <f t="shared" si="120"/>
        <v>25703.20000000001</v>
      </c>
      <c r="AH501" s="204">
        <f t="shared" si="118"/>
        <v>25703.20000000001</v>
      </c>
      <c r="AI501" s="106"/>
      <c r="AJ501" s="79"/>
      <c r="AK501" s="79"/>
      <c r="AL501" s="79"/>
      <c r="AM501" s="79"/>
      <c r="AN501" s="202">
        <f t="shared" si="119"/>
        <v>0</v>
      </c>
    </row>
    <row r="502" spans="1:40" ht="15" customHeight="1" thickBot="1">
      <c r="A502" s="123"/>
      <c r="B502" s="113"/>
      <c r="C502" s="109" t="s">
        <v>377</v>
      </c>
      <c r="D502" s="81"/>
      <c r="E502" s="81"/>
      <c r="F502" s="81"/>
      <c r="G502" s="81"/>
      <c r="H502" s="81"/>
      <c r="I502" s="224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01">
        <f t="shared" si="114"/>
        <v>0</v>
      </c>
      <c r="AD502" s="215">
        <f t="shared" si="115"/>
        <v>0</v>
      </c>
      <c r="AE502" s="91"/>
      <c r="AF502" s="81"/>
      <c r="AG502" s="83"/>
      <c r="AH502" s="204"/>
      <c r="AI502" s="106"/>
      <c r="AJ502" s="79"/>
      <c r="AK502" s="79"/>
      <c r="AL502" s="79"/>
      <c r="AM502" s="79"/>
      <c r="AN502" s="202">
        <f t="shared" si="119"/>
        <v>0</v>
      </c>
    </row>
    <row r="503" spans="1:40" ht="15" customHeight="1" thickBot="1">
      <c r="A503" s="123" t="s">
        <v>487</v>
      </c>
      <c r="B503" s="113"/>
      <c r="C503" s="113" t="s">
        <v>148</v>
      </c>
      <c r="D503" s="91">
        <f>D504+D508+D514</f>
        <v>405579</v>
      </c>
      <c r="E503" s="91">
        <f>E504+E508+E514</f>
        <v>405579</v>
      </c>
      <c r="F503" s="91">
        <f>F504+F508+F514</f>
        <v>371093.93</v>
      </c>
      <c r="G503" s="91">
        <f>G504+G508+G514</f>
        <v>379875.8</v>
      </c>
      <c r="H503" s="91"/>
      <c r="I503" s="108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01">
        <f t="shared" si="114"/>
        <v>0</v>
      </c>
      <c r="AD503" s="215">
        <f t="shared" si="115"/>
        <v>371093.93</v>
      </c>
      <c r="AE503" s="91"/>
      <c r="AF503" s="91">
        <f aca="true" t="shared" si="122" ref="AF503:AF531">G503</f>
        <v>379875.8</v>
      </c>
      <c r="AG503" s="83">
        <f t="shared" si="120"/>
        <v>25703.20000000001</v>
      </c>
      <c r="AH503" s="204">
        <f t="shared" si="118"/>
        <v>25703.20000000001</v>
      </c>
      <c r="AI503" s="106"/>
      <c r="AJ503" s="79"/>
      <c r="AK503" s="79"/>
      <c r="AL503" s="79"/>
      <c r="AM503" s="79"/>
      <c r="AN503" s="202">
        <f t="shared" si="119"/>
        <v>0</v>
      </c>
    </row>
    <row r="504" spans="1:40" ht="15" customHeight="1" thickBot="1">
      <c r="A504" s="123" t="s">
        <v>488</v>
      </c>
      <c r="B504" s="113"/>
      <c r="C504" s="113" t="s">
        <v>149</v>
      </c>
      <c r="D504" s="91">
        <f>D505+D506+D507</f>
        <v>370579</v>
      </c>
      <c r="E504" s="91">
        <f>E505+E506+E507</f>
        <v>370579</v>
      </c>
      <c r="F504" s="91">
        <f>F505+F506+F507</f>
        <v>288407</v>
      </c>
      <c r="G504" s="91">
        <f>G505+G506+G507</f>
        <v>348781.33999999997</v>
      </c>
      <c r="H504" s="91"/>
      <c r="I504" s="108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01">
        <f t="shared" si="114"/>
        <v>0</v>
      </c>
      <c r="AD504" s="215">
        <f t="shared" si="115"/>
        <v>288407</v>
      </c>
      <c r="AE504" s="91"/>
      <c r="AF504" s="91">
        <f t="shared" si="122"/>
        <v>348781.33999999997</v>
      </c>
      <c r="AG504" s="83">
        <f t="shared" si="120"/>
        <v>21797.660000000033</v>
      </c>
      <c r="AH504" s="204">
        <f t="shared" si="118"/>
        <v>21797.660000000033</v>
      </c>
      <c r="AI504" s="106"/>
      <c r="AJ504" s="79"/>
      <c r="AK504" s="79"/>
      <c r="AL504" s="79"/>
      <c r="AM504" s="79"/>
      <c r="AN504" s="202">
        <f t="shared" si="119"/>
        <v>0</v>
      </c>
    </row>
    <row r="505" spans="1:40" ht="15" customHeight="1" thickBot="1">
      <c r="A505" s="123" t="s">
        <v>445</v>
      </c>
      <c r="B505" s="113"/>
      <c r="C505" s="113" t="s">
        <v>150</v>
      </c>
      <c r="D505" s="91">
        <v>292300</v>
      </c>
      <c r="E505" s="91">
        <v>292300</v>
      </c>
      <c r="F505" s="91">
        <v>213362</v>
      </c>
      <c r="G505" s="91">
        <v>291502.6</v>
      </c>
      <c r="H505" s="91"/>
      <c r="I505" s="108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01">
        <f t="shared" si="114"/>
        <v>0</v>
      </c>
      <c r="AD505" s="215">
        <f t="shared" si="115"/>
        <v>213362</v>
      </c>
      <c r="AE505" s="91"/>
      <c r="AF505" s="91">
        <f t="shared" si="122"/>
        <v>291502.6</v>
      </c>
      <c r="AG505" s="83">
        <f t="shared" si="120"/>
        <v>797.4000000000233</v>
      </c>
      <c r="AH505" s="204">
        <f t="shared" si="118"/>
        <v>797.4000000000233</v>
      </c>
      <c r="AI505" s="198">
        <v>15977.8</v>
      </c>
      <c r="AJ505" s="199">
        <v>1582</v>
      </c>
      <c r="AK505" s="199">
        <v>1710</v>
      </c>
      <c r="AL505" s="79"/>
      <c r="AM505" s="79"/>
      <c r="AN505" s="202">
        <f t="shared" si="119"/>
        <v>19269.8</v>
      </c>
    </row>
    <row r="506" spans="1:40" ht="15.75" customHeight="1" hidden="1">
      <c r="A506" s="123" t="s">
        <v>446</v>
      </c>
      <c r="B506" s="113"/>
      <c r="C506" s="113" t="s">
        <v>151</v>
      </c>
      <c r="D506" s="91">
        <v>0</v>
      </c>
      <c r="E506" s="91">
        <v>0</v>
      </c>
      <c r="F506" s="91">
        <v>0</v>
      </c>
      <c r="G506" s="91"/>
      <c r="H506" s="91"/>
      <c r="I506" s="108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01">
        <f t="shared" si="114"/>
        <v>0</v>
      </c>
      <c r="AD506" s="215">
        <f t="shared" si="115"/>
        <v>0</v>
      </c>
      <c r="AE506" s="91"/>
      <c r="AF506" s="91">
        <f t="shared" si="122"/>
        <v>0</v>
      </c>
      <c r="AG506" s="83">
        <f t="shared" si="120"/>
        <v>0</v>
      </c>
      <c r="AH506" s="204">
        <f t="shared" si="118"/>
        <v>0</v>
      </c>
      <c r="AI506" s="106"/>
      <c r="AJ506" s="79"/>
      <c r="AK506" s="79"/>
      <c r="AL506" s="79"/>
      <c r="AM506" s="79"/>
      <c r="AN506" s="202">
        <f t="shared" si="119"/>
        <v>0</v>
      </c>
    </row>
    <row r="507" spans="1:40" ht="15.75" customHeight="1" thickBot="1">
      <c r="A507" s="123" t="s">
        <v>489</v>
      </c>
      <c r="B507" s="113"/>
      <c r="C507" s="113" t="s">
        <v>152</v>
      </c>
      <c r="D507" s="91">
        <v>78279</v>
      </c>
      <c r="E507" s="91">
        <v>78279</v>
      </c>
      <c r="F507" s="91">
        <v>75045</v>
      </c>
      <c r="G507" s="91">
        <v>57278.74</v>
      </c>
      <c r="H507" s="91"/>
      <c r="I507" s="108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01">
        <f t="shared" si="114"/>
        <v>0</v>
      </c>
      <c r="AD507" s="215">
        <f t="shared" si="115"/>
        <v>75045</v>
      </c>
      <c r="AE507" s="91"/>
      <c r="AF507" s="91">
        <f t="shared" si="122"/>
        <v>57278.74</v>
      </c>
      <c r="AG507" s="83">
        <f t="shared" si="120"/>
        <v>21000.260000000002</v>
      </c>
      <c r="AH507" s="204">
        <f t="shared" si="118"/>
        <v>21000.260000000002</v>
      </c>
      <c r="AI507" s="198">
        <v>8749.9</v>
      </c>
      <c r="AJ507" s="79"/>
      <c r="AK507" s="199">
        <v>35</v>
      </c>
      <c r="AL507" s="199">
        <v>86.32</v>
      </c>
      <c r="AM507" s="79"/>
      <c r="AN507" s="202">
        <f t="shared" si="119"/>
        <v>8871.22</v>
      </c>
    </row>
    <row r="508" spans="1:40" ht="13.5" customHeight="1" thickBot="1">
      <c r="A508" s="123" t="s">
        <v>490</v>
      </c>
      <c r="B508" s="113"/>
      <c r="C508" s="113" t="s">
        <v>153</v>
      </c>
      <c r="D508" s="91">
        <f>D509+D510+D511+D512+D513</f>
        <v>35000</v>
      </c>
      <c r="E508" s="91">
        <f>E509+E510+E511+E512+E513</f>
        <v>35000</v>
      </c>
      <c r="F508" s="91">
        <f>F509+F510+F511+F512+F513</f>
        <v>82686.93</v>
      </c>
      <c r="G508" s="91">
        <f>G509+G510+G511+G512+G513</f>
        <v>31094.46</v>
      </c>
      <c r="H508" s="91"/>
      <c r="I508" s="108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01">
        <f t="shared" si="114"/>
        <v>0</v>
      </c>
      <c r="AD508" s="215">
        <f t="shared" si="115"/>
        <v>82686.93</v>
      </c>
      <c r="AE508" s="91"/>
      <c r="AF508" s="91">
        <f t="shared" si="122"/>
        <v>31094.46</v>
      </c>
      <c r="AG508" s="83">
        <f t="shared" si="120"/>
        <v>3905.540000000001</v>
      </c>
      <c r="AH508" s="204">
        <f t="shared" si="118"/>
        <v>3905.540000000001</v>
      </c>
      <c r="AI508" s="106"/>
      <c r="AJ508" s="79"/>
      <c r="AK508" s="79"/>
      <c r="AL508" s="79"/>
      <c r="AM508" s="79"/>
      <c r="AN508" s="202">
        <f t="shared" si="119"/>
        <v>0</v>
      </c>
    </row>
    <row r="509" spans="1:40" ht="14.25" customHeight="1" thickBot="1">
      <c r="A509" s="123" t="s">
        <v>447</v>
      </c>
      <c r="B509" s="113"/>
      <c r="C509" s="113" t="s">
        <v>154</v>
      </c>
      <c r="D509" s="91">
        <v>0</v>
      </c>
      <c r="E509" s="91">
        <v>0</v>
      </c>
      <c r="F509" s="91"/>
      <c r="G509" s="91"/>
      <c r="H509" s="91"/>
      <c r="I509" s="108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01">
        <f t="shared" si="114"/>
        <v>0</v>
      </c>
      <c r="AD509" s="215">
        <f t="shared" si="115"/>
        <v>0</v>
      </c>
      <c r="AE509" s="91"/>
      <c r="AF509" s="91">
        <f t="shared" si="122"/>
        <v>0</v>
      </c>
      <c r="AG509" s="83">
        <f t="shared" si="120"/>
        <v>0</v>
      </c>
      <c r="AH509" s="204">
        <f t="shared" si="118"/>
        <v>0</v>
      </c>
      <c r="AI509" s="198">
        <v>19.94</v>
      </c>
      <c r="AJ509" s="79"/>
      <c r="AK509" s="79"/>
      <c r="AL509" s="79"/>
      <c r="AM509" s="79"/>
      <c r="AN509" s="202">
        <f t="shared" si="119"/>
        <v>19.94</v>
      </c>
    </row>
    <row r="510" spans="1:40" ht="16.5" customHeight="1" thickBot="1">
      <c r="A510" s="123" t="s">
        <v>491</v>
      </c>
      <c r="B510" s="113"/>
      <c r="C510" s="113" t="s">
        <v>155</v>
      </c>
      <c r="D510" s="91">
        <v>5000</v>
      </c>
      <c r="E510" s="91">
        <v>5000</v>
      </c>
      <c r="F510" s="91"/>
      <c r="G510" s="91">
        <v>1096</v>
      </c>
      <c r="H510" s="91"/>
      <c r="I510" s="108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01">
        <f t="shared" si="114"/>
        <v>0</v>
      </c>
      <c r="AD510" s="215">
        <f t="shared" si="115"/>
        <v>0</v>
      </c>
      <c r="AE510" s="91"/>
      <c r="AF510" s="91">
        <f t="shared" si="122"/>
        <v>1096</v>
      </c>
      <c r="AG510" s="83">
        <f t="shared" si="120"/>
        <v>3904</v>
      </c>
      <c r="AH510" s="204">
        <f aca="true" t="shared" si="123" ref="AH510:AH550">E510-AF510</f>
        <v>3904</v>
      </c>
      <c r="AI510" s="106"/>
      <c r="AJ510" s="79"/>
      <c r="AK510" s="79"/>
      <c r="AL510" s="79"/>
      <c r="AM510" s="79"/>
      <c r="AN510" s="202">
        <f t="shared" si="119"/>
        <v>0</v>
      </c>
    </row>
    <row r="511" spans="1:40" ht="15" customHeight="1" hidden="1" thickBot="1">
      <c r="A511" s="123" t="s">
        <v>492</v>
      </c>
      <c r="B511" s="113"/>
      <c r="C511" s="113" t="s">
        <v>156</v>
      </c>
      <c r="D511" s="91"/>
      <c r="E511" s="91"/>
      <c r="F511" s="91"/>
      <c r="G511" s="91"/>
      <c r="H511" s="91"/>
      <c r="I511" s="108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01">
        <f t="shared" si="114"/>
        <v>0</v>
      </c>
      <c r="AD511" s="215">
        <f t="shared" si="115"/>
        <v>0</v>
      </c>
      <c r="AE511" s="91"/>
      <c r="AF511" s="91">
        <f t="shared" si="122"/>
        <v>0</v>
      </c>
      <c r="AG511" s="83">
        <f t="shared" si="120"/>
        <v>0</v>
      </c>
      <c r="AH511" s="204">
        <f t="shared" si="123"/>
        <v>0</v>
      </c>
      <c r="AI511" s="106"/>
      <c r="AJ511" s="79"/>
      <c r="AK511" s="79"/>
      <c r="AL511" s="79"/>
      <c r="AM511" s="79"/>
      <c r="AN511" s="202">
        <f t="shared" si="119"/>
        <v>0</v>
      </c>
    </row>
    <row r="512" spans="1:40" ht="17.25" customHeight="1" hidden="1" thickBot="1">
      <c r="A512" s="123" t="s">
        <v>493</v>
      </c>
      <c r="B512" s="113"/>
      <c r="C512" s="113" t="s">
        <v>157</v>
      </c>
      <c r="D512" s="91"/>
      <c r="E512" s="91"/>
      <c r="F512" s="91">
        <v>5215</v>
      </c>
      <c r="G512" s="91"/>
      <c r="H512" s="91"/>
      <c r="I512" s="108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01">
        <f t="shared" si="114"/>
        <v>0</v>
      </c>
      <c r="AD512" s="215">
        <f t="shared" si="115"/>
        <v>5215</v>
      </c>
      <c r="AE512" s="91"/>
      <c r="AF512" s="91">
        <f t="shared" si="122"/>
        <v>0</v>
      </c>
      <c r="AG512" s="83">
        <f t="shared" si="120"/>
        <v>0</v>
      </c>
      <c r="AH512" s="204">
        <f t="shared" si="123"/>
        <v>0</v>
      </c>
      <c r="AI512" s="106"/>
      <c r="AJ512" s="79"/>
      <c r="AK512" s="79"/>
      <c r="AL512" s="79"/>
      <c r="AM512" s="79"/>
      <c r="AN512" s="202">
        <f t="shared" si="119"/>
        <v>0</v>
      </c>
    </row>
    <row r="513" spans="1:40" ht="13.5" customHeight="1" thickBot="1">
      <c r="A513" s="123" t="s">
        <v>513</v>
      </c>
      <c r="B513" s="113"/>
      <c r="C513" s="113" t="s">
        <v>316</v>
      </c>
      <c r="D513" s="91">
        <v>30000</v>
      </c>
      <c r="E513" s="91">
        <v>30000</v>
      </c>
      <c r="F513" s="91">
        <v>77471.93</v>
      </c>
      <c r="G513" s="91">
        <v>29998.46</v>
      </c>
      <c r="H513" s="91"/>
      <c r="I513" s="108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01">
        <f t="shared" si="114"/>
        <v>0</v>
      </c>
      <c r="AD513" s="215">
        <f t="shared" si="115"/>
        <v>77471.93</v>
      </c>
      <c r="AE513" s="91"/>
      <c r="AF513" s="91">
        <f t="shared" si="122"/>
        <v>29998.46</v>
      </c>
      <c r="AG513" s="83">
        <f t="shared" si="120"/>
        <v>1.5400000000008731</v>
      </c>
      <c r="AH513" s="204">
        <f t="shared" si="123"/>
        <v>1.5400000000008731</v>
      </c>
      <c r="AI513" s="106"/>
      <c r="AJ513" s="79"/>
      <c r="AK513" s="79"/>
      <c r="AL513" s="79"/>
      <c r="AM513" s="79"/>
      <c r="AN513" s="202">
        <f t="shared" si="119"/>
        <v>0</v>
      </c>
    </row>
    <row r="514" spans="1:40" ht="16.5" customHeight="1" hidden="1" thickBot="1">
      <c r="A514" s="123" t="s">
        <v>448</v>
      </c>
      <c r="B514" s="113"/>
      <c r="C514" s="113" t="s">
        <v>323</v>
      </c>
      <c r="D514" s="91">
        <v>0</v>
      </c>
      <c r="E514" s="91">
        <v>0</v>
      </c>
      <c r="F514" s="91">
        <v>0</v>
      </c>
      <c r="G514" s="91">
        <v>0</v>
      </c>
      <c r="H514" s="91"/>
      <c r="I514" s="108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01">
        <f t="shared" si="114"/>
        <v>0</v>
      </c>
      <c r="AD514" s="215">
        <f t="shared" si="115"/>
        <v>0</v>
      </c>
      <c r="AE514" s="91"/>
      <c r="AF514" s="91">
        <f t="shared" si="122"/>
        <v>0</v>
      </c>
      <c r="AG514" s="83">
        <f t="shared" si="120"/>
        <v>0</v>
      </c>
      <c r="AH514" s="204">
        <f t="shared" si="123"/>
        <v>0</v>
      </c>
      <c r="AI514" s="106"/>
      <c r="AJ514" s="79"/>
      <c r="AK514" s="79"/>
      <c r="AL514" s="79"/>
      <c r="AM514" s="79"/>
      <c r="AN514" s="202">
        <f t="shared" si="119"/>
        <v>0</v>
      </c>
    </row>
    <row r="515" spans="1:40" ht="15.75" customHeight="1" hidden="1" thickBot="1">
      <c r="A515" s="123" t="s">
        <v>495</v>
      </c>
      <c r="B515" s="113"/>
      <c r="C515" s="113" t="s">
        <v>158</v>
      </c>
      <c r="D515" s="91">
        <f>D516+D517</f>
        <v>0</v>
      </c>
      <c r="E515" s="91">
        <f>E516+E517</f>
        <v>0</v>
      </c>
      <c r="F515" s="91">
        <f>F516+F517</f>
        <v>40444.8</v>
      </c>
      <c r="G515" s="91">
        <f>G516+G517</f>
        <v>0</v>
      </c>
      <c r="H515" s="91"/>
      <c r="I515" s="108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01">
        <f t="shared" si="114"/>
        <v>0</v>
      </c>
      <c r="AD515" s="215">
        <f t="shared" si="115"/>
        <v>40444.8</v>
      </c>
      <c r="AE515" s="91"/>
      <c r="AF515" s="91">
        <f t="shared" si="122"/>
        <v>0</v>
      </c>
      <c r="AG515" s="83">
        <f t="shared" si="120"/>
        <v>0</v>
      </c>
      <c r="AH515" s="204">
        <f t="shared" si="123"/>
        <v>0</v>
      </c>
      <c r="AI515" s="106"/>
      <c r="AJ515" s="79"/>
      <c r="AK515" s="79"/>
      <c r="AL515" s="79"/>
      <c r="AM515" s="79"/>
      <c r="AN515" s="202">
        <f t="shared" si="119"/>
        <v>0</v>
      </c>
    </row>
    <row r="516" spans="1:40" ht="13.5" customHeight="1" hidden="1" thickBot="1">
      <c r="A516" s="123" t="s">
        <v>496</v>
      </c>
      <c r="B516" s="113"/>
      <c r="C516" s="113" t="s">
        <v>159</v>
      </c>
      <c r="D516" s="91"/>
      <c r="E516" s="91"/>
      <c r="F516" s="91">
        <v>37444.8</v>
      </c>
      <c r="G516" s="91"/>
      <c r="H516" s="91"/>
      <c r="I516" s="108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01">
        <f t="shared" si="114"/>
        <v>0</v>
      </c>
      <c r="AD516" s="215">
        <f t="shared" si="115"/>
        <v>37444.8</v>
      </c>
      <c r="AE516" s="91"/>
      <c r="AF516" s="91">
        <f t="shared" si="122"/>
        <v>0</v>
      </c>
      <c r="AG516" s="83">
        <f t="shared" si="120"/>
        <v>0</v>
      </c>
      <c r="AH516" s="204">
        <f t="shared" si="123"/>
        <v>0</v>
      </c>
      <c r="AI516" s="106"/>
      <c r="AJ516" s="79"/>
      <c r="AK516" s="79"/>
      <c r="AL516" s="79"/>
      <c r="AM516" s="79"/>
      <c r="AN516" s="202">
        <f t="shared" si="119"/>
        <v>0</v>
      </c>
    </row>
    <row r="517" spans="1:40" ht="18.75" customHeight="1" hidden="1" thickBot="1">
      <c r="A517" s="123" t="s">
        <v>497</v>
      </c>
      <c r="B517" s="113"/>
      <c r="C517" s="113" t="s">
        <v>160</v>
      </c>
      <c r="D517" s="91"/>
      <c r="E517" s="91"/>
      <c r="F517" s="91">
        <v>3000</v>
      </c>
      <c r="G517" s="91"/>
      <c r="H517" s="91"/>
      <c r="I517" s="108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01">
        <f t="shared" si="114"/>
        <v>0</v>
      </c>
      <c r="AD517" s="215">
        <f t="shared" si="115"/>
        <v>3000</v>
      </c>
      <c r="AE517" s="91"/>
      <c r="AF517" s="91">
        <f t="shared" si="122"/>
        <v>0</v>
      </c>
      <c r="AG517" s="83">
        <f t="shared" si="120"/>
        <v>0</v>
      </c>
      <c r="AH517" s="204">
        <f t="shared" si="123"/>
        <v>0</v>
      </c>
      <c r="AI517" s="106"/>
      <c r="AJ517" s="79"/>
      <c r="AK517" s="79"/>
      <c r="AL517" s="79"/>
      <c r="AM517" s="79"/>
      <c r="AN517" s="202">
        <f t="shared" si="119"/>
        <v>0</v>
      </c>
    </row>
    <row r="518" spans="1:40" ht="0.75" customHeight="1" hidden="1" thickBot="1">
      <c r="A518" s="122" t="s">
        <v>31</v>
      </c>
      <c r="B518" s="116"/>
      <c r="C518" s="113" t="s">
        <v>342</v>
      </c>
      <c r="D518" s="83">
        <f>D520</f>
        <v>0</v>
      </c>
      <c r="E518" s="83">
        <f>E520</f>
        <v>0</v>
      </c>
      <c r="F518" s="83">
        <f>F520</f>
        <v>0</v>
      </c>
      <c r="G518" s="83">
        <f>G520</f>
        <v>0</v>
      </c>
      <c r="H518" s="83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01">
        <f t="shared" si="114"/>
        <v>0</v>
      </c>
      <c r="AD518" s="215">
        <f t="shared" si="115"/>
        <v>0</v>
      </c>
      <c r="AE518" s="91"/>
      <c r="AF518" s="91">
        <f t="shared" si="122"/>
        <v>0</v>
      </c>
      <c r="AG518" s="83">
        <f t="shared" si="120"/>
        <v>0</v>
      </c>
      <c r="AH518" s="204">
        <f t="shared" si="123"/>
        <v>0</v>
      </c>
      <c r="AI518" s="106"/>
      <c r="AJ518" s="79"/>
      <c r="AK518" s="79"/>
      <c r="AL518" s="79"/>
      <c r="AM518" s="79"/>
      <c r="AN518" s="202">
        <f t="shared" si="119"/>
        <v>0</v>
      </c>
    </row>
    <row r="519" spans="1:40" ht="15" customHeight="1" hidden="1" thickBot="1">
      <c r="A519" s="123"/>
      <c r="B519" s="113"/>
      <c r="C519" s="109" t="s">
        <v>377</v>
      </c>
      <c r="D519" s="91"/>
      <c r="E519" s="91"/>
      <c r="F519" s="91"/>
      <c r="G519" s="91"/>
      <c r="H519" s="91"/>
      <c r="I519" s="108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01">
        <f t="shared" si="114"/>
        <v>0</v>
      </c>
      <c r="AD519" s="215">
        <f t="shared" si="115"/>
        <v>0</v>
      </c>
      <c r="AE519" s="91"/>
      <c r="AF519" s="91">
        <f t="shared" si="122"/>
        <v>0</v>
      </c>
      <c r="AG519" s="83">
        <f t="shared" si="120"/>
        <v>0</v>
      </c>
      <c r="AH519" s="204">
        <f t="shared" si="123"/>
        <v>0</v>
      </c>
      <c r="AI519" s="106"/>
      <c r="AJ519" s="79"/>
      <c r="AK519" s="79"/>
      <c r="AL519" s="79"/>
      <c r="AM519" s="79"/>
      <c r="AN519" s="202">
        <f t="shared" si="119"/>
        <v>0</v>
      </c>
    </row>
    <row r="520" spans="1:40" ht="15" customHeight="1" hidden="1" thickBot="1">
      <c r="A520" s="123" t="s">
        <v>495</v>
      </c>
      <c r="B520" s="113"/>
      <c r="C520" s="113" t="s">
        <v>690</v>
      </c>
      <c r="D520" s="91">
        <f>D521</f>
        <v>0</v>
      </c>
      <c r="E520" s="91">
        <f>E521</f>
        <v>0</v>
      </c>
      <c r="F520" s="91">
        <f>F521</f>
        <v>0</v>
      </c>
      <c r="G520" s="91">
        <f>G521</f>
        <v>0</v>
      </c>
      <c r="H520" s="91"/>
      <c r="I520" s="108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01">
        <f t="shared" si="114"/>
        <v>0</v>
      </c>
      <c r="AD520" s="215">
        <f t="shared" si="115"/>
        <v>0</v>
      </c>
      <c r="AE520" s="91"/>
      <c r="AF520" s="91">
        <f t="shared" si="122"/>
        <v>0</v>
      </c>
      <c r="AG520" s="83">
        <f t="shared" si="120"/>
        <v>0</v>
      </c>
      <c r="AH520" s="204">
        <f t="shared" si="123"/>
        <v>0</v>
      </c>
      <c r="AI520" s="106"/>
      <c r="AJ520" s="79"/>
      <c r="AK520" s="79"/>
      <c r="AL520" s="79"/>
      <c r="AM520" s="79"/>
      <c r="AN520" s="202">
        <f t="shared" si="119"/>
        <v>0</v>
      </c>
    </row>
    <row r="521" spans="1:40" ht="15" customHeight="1" hidden="1" thickBot="1">
      <c r="A521" s="123" t="s">
        <v>496</v>
      </c>
      <c r="B521" s="113"/>
      <c r="C521" s="113" t="s">
        <v>691</v>
      </c>
      <c r="D521" s="91"/>
      <c r="E521" s="91"/>
      <c r="F521" s="91"/>
      <c r="G521" s="91"/>
      <c r="H521" s="91"/>
      <c r="I521" s="108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01">
        <f t="shared" si="114"/>
        <v>0</v>
      </c>
      <c r="AD521" s="215">
        <f t="shared" si="115"/>
        <v>0</v>
      </c>
      <c r="AE521" s="91"/>
      <c r="AF521" s="91">
        <f t="shared" si="122"/>
        <v>0</v>
      </c>
      <c r="AG521" s="83">
        <f t="shared" si="120"/>
        <v>0</v>
      </c>
      <c r="AH521" s="204">
        <f t="shared" si="123"/>
        <v>0</v>
      </c>
      <c r="AI521" s="106"/>
      <c r="AJ521" s="79"/>
      <c r="AK521" s="79"/>
      <c r="AL521" s="79"/>
      <c r="AM521" s="79"/>
      <c r="AN521" s="202">
        <f t="shared" si="119"/>
        <v>0</v>
      </c>
    </row>
    <row r="522" spans="1:40" ht="15" customHeight="1" hidden="1" thickBot="1">
      <c r="A522" s="122" t="s">
        <v>313</v>
      </c>
      <c r="B522" s="113"/>
      <c r="C522" s="116" t="s">
        <v>315</v>
      </c>
      <c r="D522" s="92">
        <f aca="true" t="shared" si="124" ref="D522:G523">D523</f>
        <v>0</v>
      </c>
      <c r="E522" s="92">
        <f t="shared" si="124"/>
        <v>0</v>
      </c>
      <c r="F522" s="92">
        <f t="shared" si="124"/>
        <v>0</v>
      </c>
      <c r="G522" s="92">
        <f t="shared" si="124"/>
        <v>0</v>
      </c>
      <c r="H522" s="92"/>
      <c r="I522" s="225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01">
        <f aca="true" t="shared" si="125" ref="AC522:AC585">SUM(J522:AB522)</f>
        <v>0</v>
      </c>
      <c r="AD522" s="215">
        <f aca="true" t="shared" si="126" ref="AD522:AD585">F522+AC522</f>
        <v>0</v>
      </c>
      <c r="AE522" s="91"/>
      <c r="AF522" s="92">
        <f t="shared" si="122"/>
        <v>0</v>
      </c>
      <c r="AG522" s="83">
        <f t="shared" si="120"/>
        <v>0</v>
      </c>
      <c r="AH522" s="204">
        <f t="shared" si="123"/>
        <v>0</v>
      </c>
      <c r="AI522" s="106"/>
      <c r="AJ522" s="79"/>
      <c r="AK522" s="79"/>
      <c r="AL522" s="79"/>
      <c r="AM522" s="79"/>
      <c r="AN522" s="202">
        <f t="shared" si="119"/>
        <v>0</v>
      </c>
    </row>
    <row r="523" spans="1:40" ht="15" customHeight="1" hidden="1" thickBot="1">
      <c r="A523" s="123" t="s">
        <v>487</v>
      </c>
      <c r="B523" s="113"/>
      <c r="C523" s="113" t="s">
        <v>314</v>
      </c>
      <c r="D523" s="91">
        <f t="shared" si="124"/>
        <v>0</v>
      </c>
      <c r="E523" s="91">
        <f t="shared" si="124"/>
        <v>0</v>
      </c>
      <c r="F523" s="91">
        <f t="shared" si="124"/>
        <v>0</v>
      </c>
      <c r="G523" s="91">
        <f t="shared" si="124"/>
        <v>0</v>
      </c>
      <c r="H523" s="91"/>
      <c r="I523" s="108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01">
        <f t="shared" si="125"/>
        <v>0</v>
      </c>
      <c r="AD523" s="215">
        <f t="shared" si="126"/>
        <v>0</v>
      </c>
      <c r="AE523" s="91"/>
      <c r="AF523" s="91">
        <f t="shared" si="122"/>
        <v>0</v>
      </c>
      <c r="AG523" s="83">
        <f t="shared" si="120"/>
        <v>0</v>
      </c>
      <c r="AH523" s="204">
        <f t="shared" si="123"/>
        <v>0</v>
      </c>
      <c r="AI523" s="106"/>
      <c r="AJ523" s="79"/>
      <c r="AK523" s="79"/>
      <c r="AL523" s="79"/>
      <c r="AM523" s="79"/>
      <c r="AN523" s="202">
        <f t="shared" si="119"/>
        <v>0</v>
      </c>
    </row>
    <row r="524" spans="1:40" ht="15" customHeight="1" hidden="1" thickBot="1">
      <c r="A524" s="173" t="s">
        <v>356</v>
      </c>
      <c r="B524" s="113"/>
      <c r="C524" s="113" t="s">
        <v>363</v>
      </c>
      <c r="D524" s="91"/>
      <c r="E524" s="91"/>
      <c r="F524" s="91"/>
      <c r="G524" s="91"/>
      <c r="H524" s="91"/>
      <c r="I524" s="108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01">
        <f t="shared" si="125"/>
        <v>0</v>
      </c>
      <c r="AD524" s="215">
        <f t="shared" si="126"/>
        <v>0</v>
      </c>
      <c r="AE524" s="91"/>
      <c r="AF524" s="91">
        <f t="shared" si="122"/>
        <v>0</v>
      </c>
      <c r="AG524" s="83">
        <f t="shared" si="120"/>
        <v>0</v>
      </c>
      <c r="AH524" s="204">
        <f t="shared" si="123"/>
        <v>0</v>
      </c>
      <c r="AI524" s="106"/>
      <c r="AJ524" s="79"/>
      <c r="AK524" s="79"/>
      <c r="AL524" s="79"/>
      <c r="AM524" s="79"/>
      <c r="AN524" s="202">
        <f t="shared" si="119"/>
        <v>0</v>
      </c>
    </row>
    <row r="525" spans="1:40" ht="22.5" customHeight="1" hidden="1" thickBot="1">
      <c r="A525" s="123" t="s">
        <v>352</v>
      </c>
      <c r="B525" s="113"/>
      <c r="C525" s="116" t="s">
        <v>347</v>
      </c>
      <c r="D525" s="92">
        <f>D527+D529</f>
        <v>0</v>
      </c>
      <c r="E525" s="92">
        <f>E527+E529</f>
        <v>0</v>
      </c>
      <c r="F525" s="92">
        <f>F527+F529</f>
        <v>0</v>
      </c>
      <c r="G525" s="92">
        <f>G527+G529</f>
        <v>0</v>
      </c>
      <c r="H525" s="92"/>
      <c r="I525" s="225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01">
        <f t="shared" si="125"/>
        <v>0</v>
      </c>
      <c r="AD525" s="215">
        <f t="shared" si="126"/>
        <v>0</v>
      </c>
      <c r="AE525" s="91"/>
      <c r="AF525" s="92">
        <f t="shared" si="122"/>
        <v>0</v>
      </c>
      <c r="AG525" s="83">
        <f t="shared" si="120"/>
        <v>0</v>
      </c>
      <c r="AH525" s="204">
        <f t="shared" si="123"/>
        <v>0</v>
      </c>
      <c r="AI525" s="106"/>
      <c r="AJ525" s="79"/>
      <c r="AK525" s="79"/>
      <c r="AL525" s="79"/>
      <c r="AM525" s="79"/>
      <c r="AN525" s="202">
        <f t="shared" si="119"/>
        <v>0</v>
      </c>
    </row>
    <row r="526" spans="1:40" ht="12.75" customHeight="1" hidden="1" thickBot="1">
      <c r="A526" s="123"/>
      <c r="B526" s="113"/>
      <c r="C526" s="109" t="s">
        <v>377</v>
      </c>
      <c r="D526" s="91"/>
      <c r="E526" s="91"/>
      <c r="F526" s="91"/>
      <c r="G526" s="91"/>
      <c r="H526" s="91"/>
      <c r="I526" s="108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01">
        <f t="shared" si="125"/>
        <v>0</v>
      </c>
      <c r="AD526" s="215">
        <f t="shared" si="126"/>
        <v>0</v>
      </c>
      <c r="AE526" s="91"/>
      <c r="AF526" s="91"/>
      <c r="AG526" s="83">
        <f t="shared" si="120"/>
        <v>0</v>
      </c>
      <c r="AH526" s="204">
        <f t="shared" si="123"/>
        <v>0</v>
      </c>
      <c r="AI526" s="106"/>
      <c r="AJ526" s="79"/>
      <c r="AK526" s="79"/>
      <c r="AL526" s="79"/>
      <c r="AM526" s="79"/>
      <c r="AN526" s="202">
        <f t="shared" si="119"/>
        <v>0</v>
      </c>
    </row>
    <row r="527" spans="1:40" ht="14.25" customHeight="1" hidden="1" thickBot="1">
      <c r="A527" s="123" t="s">
        <v>487</v>
      </c>
      <c r="B527" s="113"/>
      <c r="C527" s="113" t="s">
        <v>353</v>
      </c>
      <c r="D527" s="91">
        <f>D528</f>
        <v>0</v>
      </c>
      <c r="E527" s="91">
        <f>E528</f>
        <v>0</v>
      </c>
      <c r="F527" s="91">
        <f>F528</f>
        <v>0</v>
      </c>
      <c r="G527" s="91">
        <f>G528</f>
        <v>0</v>
      </c>
      <c r="H527" s="91"/>
      <c r="I527" s="108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01">
        <f t="shared" si="125"/>
        <v>0</v>
      </c>
      <c r="AD527" s="215">
        <f t="shared" si="126"/>
        <v>0</v>
      </c>
      <c r="AE527" s="91"/>
      <c r="AF527" s="91">
        <f t="shared" si="122"/>
        <v>0</v>
      </c>
      <c r="AG527" s="83">
        <f t="shared" si="120"/>
        <v>0</v>
      </c>
      <c r="AH527" s="204">
        <f t="shared" si="123"/>
        <v>0</v>
      </c>
      <c r="AI527" s="106"/>
      <c r="AJ527" s="79"/>
      <c r="AK527" s="79"/>
      <c r="AL527" s="79"/>
      <c r="AM527" s="79"/>
      <c r="AN527" s="202">
        <f t="shared" si="119"/>
        <v>0</v>
      </c>
    </row>
    <row r="528" spans="1:40" ht="15" customHeight="1" hidden="1" thickBot="1">
      <c r="A528" s="123" t="s">
        <v>619</v>
      </c>
      <c r="B528" s="113"/>
      <c r="C528" s="113" t="s">
        <v>351</v>
      </c>
      <c r="D528" s="91"/>
      <c r="E528" s="91"/>
      <c r="F528" s="91"/>
      <c r="G528" s="91"/>
      <c r="H528" s="91"/>
      <c r="I528" s="108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01">
        <f t="shared" si="125"/>
        <v>0</v>
      </c>
      <c r="AD528" s="215">
        <f t="shared" si="126"/>
        <v>0</v>
      </c>
      <c r="AE528" s="91"/>
      <c r="AF528" s="91">
        <f t="shared" si="122"/>
        <v>0</v>
      </c>
      <c r="AG528" s="83">
        <f t="shared" si="120"/>
        <v>0</v>
      </c>
      <c r="AH528" s="204">
        <f t="shared" si="123"/>
        <v>0</v>
      </c>
      <c r="AI528" s="106"/>
      <c r="AJ528" s="79"/>
      <c r="AK528" s="79"/>
      <c r="AL528" s="79"/>
      <c r="AM528" s="79"/>
      <c r="AN528" s="202">
        <f t="shared" si="119"/>
        <v>0</v>
      </c>
    </row>
    <row r="529" spans="1:40" ht="15" customHeight="1" hidden="1" thickBot="1">
      <c r="A529" s="123" t="s">
        <v>495</v>
      </c>
      <c r="B529" s="113"/>
      <c r="C529" s="113" t="s">
        <v>350</v>
      </c>
      <c r="D529" s="91">
        <f>D530+D531</f>
        <v>0</v>
      </c>
      <c r="E529" s="91">
        <f>E530+E531</f>
        <v>0</v>
      </c>
      <c r="F529" s="91">
        <f>F530+F531</f>
        <v>0</v>
      </c>
      <c r="G529" s="91">
        <f>G530+G531</f>
        <v>0</v>
      </c>
      <c r="H529" s="91"/>
      <c r="I529" s="108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01">
        <f t="shared" si="125"/>
        <v>0</v>
      </c>
      <c r="AD529" s="215">
        <f t="shared" si="126"/>
        <v>0</v>
      </c>
      <c r="AE529" s="91"/>
      <c r="AF529" s="91">
        <f t="shared" si="122"/>
        <v>0</v>
      </c>
      <c r="AG529" s="83">
        <f t="shared" si="120"/>
        <v>0</v>
      </c>
      <c r="AH529" s="204">
        <f t="shared" si="123"/>
        <v>0</v>
      </c>
      <c r="AI529" s="106"/>
      <c r="AJ529" s="79"/>
      <c r="AK529" s="79"/>
      <c r="AL529" s="79"/>
      <c r="AM529" s="79"/>
      <c r="AN529" s="202">
        <f t="shared" si="119"/>
        <v>0</v>
      </c>
    </row>
    <row r="530" spans="1:40" ht="15" customHeight="1" hidden="1" thickBot="1">
      <c r="A530" s="123" t="s">
        <v>496</v>
      </c>
      <c r="B530" s="113"/>
      <c r="C530" s="113" t="s">
        <v>349</v>
      </c>
      <c r="D530" s="91">
        <v>0</v>
      </c>
      <c r="E530" s="91">
        <v>0</v>
      </c>
      <c r="F530" s="91"/>
      <c r="G530" s="91"/>
      <c r="H530" s="91"/>
      <c r="I530" s="108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01">
        <f t="shared" si="125"/>
        <v>0</v>
      </c>
      <c r="AD530" s="215">
        <f t="shared" si="126"/>
        <v>0</v>
      </c>
      <c r="AE530" s="91"/>
      <c r="AF530" s="91">
        <f t="shared" si="122"/>
        <v>0</v>
      </c>
      <c r="AG530" s="83">
        <f t="shared" si="120"/>
        <v>0</v>
      </c>
      <c r="AH530" s="204">
        <f t="shared" si="123"/>
        <v>0</v>
      </c>
      <c r="AI530" s="106"/>
      <c r="AJ530" s="79"/>
      <c r="AK530" s="79"/>
      <c r="AL530" s="79"/>
      <c r="AM530" s="79"/>
      <c r="AN530" s="202">
        <f t="shared" si="119"/>
        <v>0</v>
      </c>
    </row>
    <row r="531" spans="1:40" ht="13.5" customHeight="1" hidden="1" thickBot="1">
      <c r="A531" s="123" t="s">
        <v>497</v>
      </c>
      <c r="B531" s="113"/>
      <c r="C531" s="113" t="s">
        <v>348</v>
      </c>
      <c r="D531" s="91"/>
      <c r="E531" s="91"/>
      <c r="F531" s="91"/>
      <c r="G531" s="91"/>
      <c r="H531" s="91"/>
      <c r="I531" s="108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01">
        <f t="shared" si="125"/>
        <v>0</v>
      </c>
      <c r="AD531" s="215">
        <f t="shared" si="126"/>
        <v>0</v>
      </c>
      <c r="AE531" s="91"/>
      <c r="AF531" s="91">
        <f t="shared" si="122"/>
        <v>0</v>
      </c>
      <c r="AG531" s="83">
        <f t="shared" si="120"/>
        <v>0</v>
      </c>
      <c r="AH531" s="204">
        <f t="shared" si="123"/>
        <v>0</v>
      </c>
      <c r="AI531" s="106"/>
      <c r="AJ531" s="79"/>
      <c r="AK531" s="79"/>
      <c r="AL531" s="79"/>
      <c r="AM531" s="79"/>
      <c r="AN531" s="202">
        <f t="shared" si="119"/>
        <v>0</v>
      </c>
    </row>
    <row r="532" spans="1:40" ht="15" customHeight="1" hidden="1" thickBot="1">
      <c r="A532" s="122" t="s">
        <v>32</v>
      </c>
      <c r="B532" s="113"/>
      <c r="C532" s="112" t="s">
        <v>161</v>
      </c>
      <c r="D532" s="79">
        <f>D534</f>
        <v>0</v>
      </c>
      <c r="E532" s="79">
        <f>E534</f>
        <v>0</v>
      </c>
      <c r="F532" s="79">
        <f>F534</f>
        <v>0</v>
      </c>
      <c r="G532" s="79">
        <f>G534</f>
        <v>0</v>
      </c>
      <c r="H532" s="79"/>
      <c r="I532" s="22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01">
        <f t="shared" si="125"/>
        <v>0</v>
      </c>
      <c r="AD532" s="215">
        <f t="shared" si="126"/>
        <v>0</v>
      </c>
      <c r="AE532" s="91"/>
      <c r="AF532" s="79">
        <f>G532</f>
        <v>0</v>
      </c>
      <c r="AG532" s="83">
        <f t="shared" si="120"/>
        <v>0</v>
      </c>
      <c r="AH532" s="204">
        <f t="shared" si="123"/>
        <v>0</v>
      </c>
      <c r="AI532" s="106"/>
      <c r="AJ532" s="79"/>
      <c r="AK532" s="79"/>
      <c r="AL532" s="79"/>
      <c r="AM532" s="79"/>
      <c r="AN532" s="202">
        <f t="shared" si="119"/>
        <v>0</v>
      </c>
    </row>
    <row r="533" spans="1:40" ht="15" customHeight="1" hidden="1" thickBot="1">
      <c r="A533" s="123"/>
      <c r="B533" s="113"/>
      <c r="C533" s="109" t="s">
        <v>377</v>
      </c>
      <c r="D533" s="81"/>
      <c r="E533" s="81"/>
      <c r="F533" s="81"/>
      <c r="G533" s="81"/>
      <c r="H533" s="81"/>
      <c r="I533" s="224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01">
        <f t="shared" si="125"/>
        <v>0</v>
      </c>
      <c r="AD533" s="215">
        <f t="shared" si="126"/>
        <v>0</v>
      </c>
      <c r="AE533" s="91"/>
      <c r="AF533" s="81"/>
      <c r="AG533" s="83">
        <f t="shared" si="120"/>
        <v>0</v>
      </c>
      <c r="AH533" s="204">
        <f t="shared" si="123"/>
        <v>0</v>
      </c>
      <c r="AI533" s="106"/>
      <c r="AJ533" s="79"/>
      <c r="AK533" s="79"/>
      <c r="AL533" s="79"/>
      <c r="AM533" s="79"/>
      <c r="AN533" s="202">
        <f t="shared" si="119"/>
        <v>0</v>
      </c>
    </row>
    <row r="534" spans="1:40" ht="15" customHeight="1" hidden="1" thickBot="1">
      <c r="A534" s="123" t="s">
        <v>487</v>
      </c>
      <c r="B534" s="113"/>
      <c r="C534" s="113" t="s">
        <v>300</v>
      </c>
      <c r="D534" s="91">
        <f>D535+D537</f>
        <v>0</v>
      </c>
      <c r="E534" s="91">
        <f>E535+E537</f>
        <v>0</v>
      </c>
      <c r="F534" s="91">
        <f>F535+F537</f>
        <v>0</v>
      </c>
      <c r="G534" s="91">
        <f>G535+G537</f>
        <v>0</v>
      </c>
      <c r="H534" s="91"/>
      <c r="I534" s="108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01">
        <f t="shared" si="125"/>
        <v>0</v>
      </c>
      <c r="AD534" s="215">
        <f t="shared" si="126"/>
        <v>0</v>
      </c>
      <c r="AE534" s="91"/>
      <c r="AF534" s="91">
        <f aca="true" t="shared" si="127" ref="AF534:AF551">G534</f>
        <v>0</v>
      </c>
      <c r="AG534" s="83">
        <f t="shared" si="120"/>
        <v>0</v>
      </c>
      <c r="AH534" s="204">
        <f t="shared" si="123"/>
        <v>0</v>
      </c>
      <c r="AI534" s="106"/>
      <c r="AJ534" s="79"/>
      <c r="AK534" s="79"/>
      <c r="AL534" s="79"/>
      <c r="AM534" s="79"/>
      <c r="AN534" s="202">
        <f t="shared" si="119"/>
        <v>0</v>
      </c>
    </row>
    <row r="535" spans="1:40" ht="15" customHeight="1" hidden="1" thickBot="1">
      <c r="A535" s="123" t="s">
        <v>490</v>
      </c>
      <c r="B535" s="113"/>
      <c r="C535" s="113" t="s">
        <v>301</v>
      </c>
      <c r="D535" s="91">
        <f>D536</f>
        <v>0</v>
      </c>
      <c r="E535" s="91">
        <f>E536</f>
        <v>0</v>
      </c>
      <c r="F535" s="91">
        <f>F536</f>
        <v>0</v>
      </c>
      <c r="G535" s="91">
        <f>G536</f>
        <v>0</v>
      </c>
      <c r="H535" s="91"/>
      <c r="I535" s="108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01">
        <f t="shared" si="125"/>
        <v>0</v>
      </c>
      <c r="AD535" s="215">
        <f t="shared" si="126"/>
        <v>0</v>
      </c>
      <c r="AE535" s="91"/>
      <c r="AF535" s="91">
        <f t="shared" si="127"/>
        <v>0</v>
      </c>
      <c r="AG535" s="83">
        <f t="shared" si="120"/>
        <v>0</v>
      </c>
      <c r="AH535" s="204">
        <f t="shared" si="123"/>
        <v>0</v>
      </c>
      <c r="AI535" s="106"/>
      <c r="AJ535" s="79"/>
      <c r="AK535" s="79"/>
      <c r="AL535" s="79"/>
      <c r="AM535" s="79"/>
      <c r="AN535" s="202">
        <f t="shared" si="119"/>
        <v>0</v>
      </c>
    </row>
    <row r="536" spans="1:40" ht="15" customHeight="1" hidden="1" thickBot="1">
      <c r="A536" s="127" t="s">
        <v>513</v>
      </c>
      <c r="B536" s="113"/>
      <c r="C536" s="113" t="s">
        <v>302</v>
      </c>
      <c r="D536" s="91"/>
      <c r="E536" s="91"/>
      <c r="F536" s="91"/>
      <c r="G536" s="91"/>
      <c r="H536" s="91"/>
      <c r="I536" s="108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01">
        <f t="shared" si="125"/>
        <v>0</v>
      </c>
      <c r="AD536" s="215">
        <f t="shared" si="126"/>
        <v>0</v>
      </c>
      <c r="AE536" s="91"/>
      <c r="AF536" s="91">
        <f t="shared" si="127"/>
        <v>0</v>
      </c>
      <c r="AG536" s="83">
        <f t="shared" si="120"/>
        <v>0</v>
      </c>
      <c r="AH536" s="204">
        <f t="shared" si="123"/>
        <v>0</v>
      </c>
      <c r="AI536" s="198">
        <v>6136</v>
      </c>
      <c r="AJ536" s="79"/>
      <c r="AK536" s="79"/>
      <c r="AL536" s="79"/>
      <c r="AM536" s="79"/>
      <c r="AN536" s="202">
        <f t="shared" si="119"/>
        <v>6136</v>
      </c>
    </row>
    <row r="537" spans="1:40" ht="23.25" customHeight="1" hidden="1" thickBot="1">
      <c r="A537" s="127" t="s">
        <v>613</v>
      </c>
      <c r="B537" s="113"/>
      <c r="C537" s="113" t="s">
        <v>300</v>
      </c>
      <c r="D537" s="91">
        <f>D538</f>
        <v>0</v>
      </c>
      <c r="E537" s="91">
        <f>E538</f>
        <v>0</v>
      </c>
      <c r="F537" s="91"/>
      <c r="G537" s="91"/>
      <c r="H537" s="91"/>
      <c r="I537" s="108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01">
        <f t="shared" si="125"/>
        <v>0</v>
      </c>
      <c r="AD537" s="215">
        <f t="shared" si="126"/>
        <v>0</v>
      </c>
      <c r="AE537" s="91"/>
      <c r="AF537" s="91">
        <f t="shared" si="127"/>
        <v>0</v>
      </c>
      <c r="AG537" s="83">
        <f t="shared" si="120"/>
        <v>0</v>
      </c>
      <c r="AH537" s="204">
        <f t="shared" si="123"/>
        <v>0</v>
      </c>
      <c r="AI537" s="106"/>
      <c r="AJ537" s="79"/>
      <c r="AK537" s="79"/>
      <c r="AL537" s="79"/>
      <c r="AM537" s="79"/>
      <c r="AN537" s="202">
        <f t="shared" si="119"/>
        <v>0</v>
      </c>
    </row>
    <row r="538" spans="1:40" ht="20.25" customHeight="1" hidden="1" thickBot="1">
      <c r="A538" s="127" t="s">
        <v>614</v>
      </c>
      <c r="B538" s="113"/>
      <c r="C538" s="113" t="s">
        <v>162</v>
      </c>
      <c r="D538" s="91"/>
      <c r="E538" s="91"/>
      <c r="F538" s="91"/>
      <c r="G538" s="91"/>
      <c r="H538" s="91"/>
      <c r="I538" s="108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01">
        <f t="shared" si="125"/>
        <v>0</v>
      </c>
      <c r="AD538" s="215">
        <f t="shared" si="126"/>
        <v>0</v>
      </c>
      <c r="AE538" s="91"/>
      <c r="AF538" s="91">
        <f t="shared" si="127"/>
        <v>0</v>
      </c>
      <c r="AG538" s="83">
        <f t="shared" si="120"/>
        <v>0</v>
      </c>
      <c r="AH538" s="204">
        <f t="shared" si="123"/>
        <v>0</v>
      </c>
      <c r="AI538" s="106"/>
      <c r="AJ538" s="79"/>
      <c r="AK538" s="79"/>
      <c r="AL538" s="79"/>
      <c r="AM538" s="79"/>
      <c r="AN538" s="202">
        <f t="shared" si="119"/>
        <v>0</v>
      </c>
    </row>
    <row r="539" spans="1:40" ht="15" customHeight="1" thickBot="1">
      <c r="A539" s="120" t="s">
        <v>255</v>
      </c>
      <c r="B539" s="111"/>
      <c r="C539" s="176" t="s">
        <v>48</v>
      </c>
      <c r="D539" s="88">
        <f>D545</f>
        <v>15000</v>
      </c>
      <c r="E539" s="88">
        <f>E545</f>
        <v>15000</v>
      </c>
      <c r="F539" s="88">
        <f aca="true" t="shared" si="128" ref="F539:G541">F540</f>
        <v>0</v>
      </c>
      <c r="G539" s="88">
        <f t="shared" si="128"/>
        <v>15000</v>
      </c>
      <c r="H539" s="88"/>
      <c r="I539" s="233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01">
        <f aca="true" t="shared" si="129" ref="AC539:AC547">SUM(J539:AB539)</f>
        <v>0</v>
      </c>
      <c r="AD539" s="215">
        <f aca="true" t="shared" si="130" ref="AD539:AD547">F539+AC539</f>
        <v>0</v>
      </c>
      <c r="AE539" s="98"/>
      <c r="AF539" s="86">
        <f>G539</f>
        <v>15000</v>
      </c>
      <c r="AG539" s="210">
        <f aca="true" t="shared" si="131" ref="AG539:AG547">D539-AF539</f>
        <v>0</v>
      </c>
      <c r="AH539" s="203">
        <f aca="true" t="shared" si="132" ref="AH539:AH547">E539-AF539</f>
        <v>0</v>
      </c>
      <c r="AI539" s="190"/>
      <c r="AJ539" s="86"/>
      <c r="AK539" s="86"/>
      <c r="AL539" s="86"/>
      <c r="AM539" s="86"/>
      <c r="AN539" s="202">
        <f aca="true" t="shared" si="133" ref="AN539:AN547">AI539+AJ539+AK539+AL539+AM539</f>
        <v>0</v>
      </c>
    </row>
    <row r="540" spans="1:40" ht="15.75" customHeight="1" thickBot="1">
      <c r="A540" s="121" t="s">
        <v>487</v>
      </c>
      <c r="B540" s="111"/>
      <c r="C540" s="111" t="s">
        <v>259</v>
      </c>
      <c r="D540" s="98">
        <f>D541</f>
        <v>15000</v>
      </c>
      <c r="E540" s="98">
        <f>E541</f>
        <v>15000</v>
      </c>
      <c r="F540" s="98">
        <f t="shared" si="128"/>
        <v>0</v>
      </c>
      <c r="G540" s="98">
        <f t="shared" si="128"/>
        <v>15000</v>
      </c>
      <c r="H540" s="98"/>
      <c r="I540" s="221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01">
        <f t="shared" si="129"/>
        <v>0</v>
      </c>
      <c r="AD540" s="215">
        <f t="shared" si="130"/>
        <v>0</v>
      </c>
      <c r="AE540" s="98"/>
      <c r="AF540" s="98">
        <f>G540</f>
        <v>15000</v>
      </c>
      <c r="AG540" s="210">
        <f t="shared" si="131"/>
        <v>0</v>
      </c>
      <c r="AH540" s="203">
        <f t="shared" si="132"/>
        <v>0</v>
      </c>
      <c r="AI540" s="190"/>
      <c r="AJ540" s="86"/>
      <c r="AK540" s="86"/>
      <c r="AL540" s="86"/>
      <c r="AM540" s="86"/>
      <c r="AN540" s="202">
        <f t="shared" si="133"/>
        <v>0</v>
      </c>
    </row>
    <row r="541" spans="1:40" ht="15" customHeight="1" thickBot="1">
      <c r="A541" s="121" t="s">
        <v>256</v>
      </c>
      <c r="B541" s="111"/>
      <c r="C541" s="111" t="s">
        <v>260</v>
      </c>
      <c r="D541" s="98">
        <f>D542</f>
        <v>15000</v>
      </c>
      <c r="E541" s="98">
        <f>E542</f>
        <v>15000</v>
      </c>
      <c r="F541" s="98">
        <f t="shared" si="128"/>
        <v>0</v>
      </c>
      <c r="G541" s="98">
        <f t="shared" si="128"/>
        <v>15000</v>
      </c>
      <c r="H541" s="98"/>
      <c r="I541" s="221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01">
        <f t="shared" si="129"/>
        <v>0</v>
      </c>
      <c r="AD541" s="215">
        <f t="shared" si="130"/>
        <v>0</v>
      </c>
      <c r="AE541" s="98"/>
      <c r="AF541" s="98">
        <f>G541</f>
        <v>15000</v>
      </c>
      <c r="AG541" s="210">
        <f t="shared" si="131"/>
        <v>0</v>
      </c>
      <c r="AH541" s="203">
        <f t="shared" si="132"/>
        <v>0</v>
      </c>
      <c r="AI541" s="190"/>
      <c r="AJ541" s="86"/>
      <c r="AK541" s="86"/>
      <c r="AL541" s="86"/>
      <c r="AM541" s="86"/>
      <c r="AN541" s="202">
        <f t="shared" si="133"/>
        <v>0</v>
      </c>
    </row>
    <row r="542" spans="1:40" ht="15" customHeight="1" thickBot="1">
      <c r="A542" s="121" t="s">
        <v>257</v>
      </c>
      <c r="B542" s="111"/>
      <c r="C542" s="111" t="s">
        <v>261</v>
      </c>
      <c r="D542" s="98">
        <f>D547</f>
        <v>15000</v>
      </c>
      <c r="E542" s="98">
        <f>E547</f>
        <v>15000</v>
      </c>
      <c r="F542" s="98">
        <f>F547</f>
        <v>0</v>
      </c>
      <c r="G542" s="98">
        <f>G547</f>
        <v>15000</v>
      </c>
      <c r="H542" s="98"/>
      <c r="I542" s="221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01">
        <f t="shared" si="129"/>
        <v>0</v>
      </c>
      <c r="AD542" s="215">
        <f t="shared" si="130"/>
        <v>0</v>
      </c>
      <c r="AE542" s="98"/>
      <c r="AF542" s="98">
        <f>G542</f>
        <v>15000</v>
      </c>
      <c r="AG542" s="210">
        <f t="shared" si="131"/>
        <v>0</v>
      </c>
      <c r="AH542" s="203">
        <f t="shared" si="132"/>
        <v>0</v>
      </c>
      <c r="AI542" s="190"/>
      <c r="AJ542" s="86"/>
      <c r="AK542" s="86"/>
      <c r="AL542" s="86"/>
      <c r="AM542" s="86"/>
      <c r="AN542" s="202">
        <f t="shared" si="133"/>
        <v>0</v>
      </c>
    </row>
    <row r="543" spans="1:40" ht="18" customHeight="1" thickBot="1">
      <c r="A543" s="122" t="s">
        <v>258</v>
      </c>
      <c r="B543" s="116"/>
      <c r="C543" s="178" t="s">
        <v>329</v>
      </c>
      <c r="D543" s="92">
        <f>D545</f>
        <v>15000</v>
      </c>
      <c r="E543" s="92">
        <f>E545</f>
        <v>15000</v>
      </c>
      <c r="F543" s="92">
        <f>F545</f>
        <v>0</v>
      </c>
      <c r="G543" s="92">
        <f>G545</f>
        <v>15000</v>
      </c>
      <c r="H543" s="92"/>
      <c r="I543" s="225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01">
        <f t="shared" si="129"/>
        <v>0</v>
      </c>
      <c r="AD543" s="215">
        <f t="shared" si="130"/>
        <v>0</v>
      </c>
      <c r="AE543" s="91"/>
      <c r="AF543" s="79">
        <f>G543</f>
        <v>15000</v>
      </c>
      <c r="AG543" s="83">
        <f t="shared" si="131"/>
        <v>0</v>
      </c>
      <c r="AH543" s="204">
        <f t="shared" si="132"/>
        <v>0</v>
      </c>
      <c r="AI543" s="106"/>
      <c r="AJ543" s="79"/>
      <c r="AK543" s="79"/>
      <c r="AL543" s="79"/>
      <c r="AM543" s="79"/>
      <c r="AN543" s="202">
        <f t="shared" si="133"/>
        <v>0</v>
      </c>
    </row>
    <row r="544" spans="1:40" ht="10.5" customHeight="1" thickBot="1">
      <c r="A544" s="123"/>
      <c r="B544" s="113"/>
      <c r="C544" s="109" t="s">
        <v>377</v>
      </c>
      <c r="D544" s="91"/>
      <c r="E544" s="91"/>
      <c r="F544" s="91" t="s">
        <v>168</v>
      </c>
      <c r="G544" s="91" t="s">
        <v>168</v>
      </c>
      <c r="H544" s="91"/>
      <c r="I544" s="108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01">
        <f t="shared" si="129"/>
        <v>0</v>
      </c>
      <c r="AD544" s="215" t="e">
        <f t="shared" si="130"/>
        <v>#VALUE!</v>
      </c>
      <c r="AE544" s="91"/>
      <c r="AF544" s="81"/>
      <c r="AG544" s="83">
        <f t="shared" si="131"/>
        <v>0</v>
      </c>
      <c r="AH544" s="204">
        <f t="shared" si="132"/>
        <v>0</v>
      </c>
      <c r="AI544" s="106"/>
      <c r="AJ544" s="79"/>
      <c r="AK544" s="79"/>
      <c r="AL544" s="79"/>
      <c r="AM544" s="79"/>
      <c r="AN544" s="202">
        <f t="shared" si="133"/>
        <v>0</v>
      </c>
    </row>
    <row r="545" spans="1:40" ht="15" customHeight="1" thickBot="1">
      <c r="A545" s="123" t="s">
        <v>487</v>
      </c>
      <c r="B545" s="113"/>
      <c r="C545" s="179" t="s">
        <v>330</v>
      </c>
      <c r="D545" s="91">
        <f aca="true" t="shared" si="134" ref="D545:G546">D546</f>
        <v>15000</v>
      </c>
      <c r="E545" s="91">
        <f t="shared" si="134"/>
        <v>15000</v>
      </c>
      <c r="F545" s="91">
        <f t="shared" si="134"/>
        <v>0</v>
      </c>
      <c r="G545" s="91">
        <f t="shared" si="134"/>
        <v>15000</v>
      </c>
      <c r="H545" s="91"/>
      <c r="I545" s="108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01">
        <f t="shared" si="129"/>
        <v>0</v>
      </c>
      <c r="AD545" s="215">
        <f t="shared" si="130"/>
        <v>0</v>
      </c>
      <c r="AE545" s="91"/>
      <c r="AF545" s="91">
        <f>G545</f>
        <v>15000</v>
      </c>
      <c r="AG545" s="83">
        <f t="shared" si="131"/>
        <v>0</v>
      </c>
      <c r="AH545" s="204">
        <f t="shared" si="132"/>
        <v>0</v>
      </c>
      <c r="AI545" s="106"/>
      <c r="AJ545" s="79"/>
      <c r="AK545" s="79"/>
      <c r="AL545" s="79"/>
      <c r="AM545" s="79"/>
      <c r="AN545" s="202">
        <f t="shared" si="133"/>
        <v>0</v>
      </c>
    </row>
    <row r="546" spans="1:40" ht="15" customHeight="1" thickBot="1">
      <c r="A546" s="131" t="s">
        <v>256</v>
      </c>
      <c r="B546" s="113"/>
      <c r="C546" s="179" t="s">
        <v>331</v>
      </c>
      <c r="D546" s="91">
        <f t="shared" si="134"/>
        <v>15000</v>
      </c>
      <c r="E546" s="91">
        <f t="shared" si="134"/>
        <v>15000</v>
      </c>
      <c r="F546" s="91">
        <f t="shared" si="134"/>
        <v>0</v>
      </c>
      <c r="G546" s="91">
        <f t="shared" si="134"/>
        <v>15000</v>
      </c>
      <c r="H546" s="91"/>
      <c r="I546" s="108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01">
        <f t="shared" si="129"/>
        <v>0</v>
      </c>
      <c r="AD546" s="215">
        <f t="shared" si="130"/>
        <v>0</v>
      </c>
      <c r="AE546" s="91"/>
      <c r="AF546" s="91">
        <f>G546</f>
        <v>15000</v>
      </c>
      <c r="AG546" s="83">
        <f t="shared" si="131"/>
        <v>0</v>
      </c>
      <c r="AH546" s="204">
        <f t="shared" si="132"/>
        <v>0</v>
      </c>
      <c r="AI546" s="106"/>
      <c r="AJ546" s="79"/>
      <c r="AK546" s="79"/>
      <c r="AL546" s="79"/>
      <c r="AM546" s="79"/>
      <c r="AN546" s="202">
        <f t="shared" si="133"/>
        <v>0</v>
      </c>
    </row>
    <row r="547" spans="1:40" ht="20.25" customHeight="1" thickBot="1">
      <c r="A547" s="131" t="s">
        <v>257</v>
      </c>
      <c r="B547" s="113"/>
      <c r="C547" s="179" t="s">
        <v>332</v>
      </c>
      <c r="D547" s="91">
        <v>15000</v>
      </c>
      <c r="E547" s="91">
        <v>15000</v>
      </c>
      <c r="F547" s="91"/>
      <c r="G547" s="91">
        <v>15000</v>
      </c>
      <c r="H547" s="91"/>
      <c r="I547" s="108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01">
        <f t="shared" si="129"/>
        <v>0</v>
      </c>
      <c r="AD547" s="215">
        <f t="shared" si="130"/>
        <v>0</v>
      </c>
      <c r="AE547" s="91"/>
      <c r="AF547" s="91">
        <f>G547</f>
        <v>15000</v>
      </c>
      <c r="AG547" s="83">
        <f t="shared" si="131"/>
        <v>0</v>
      </c>
      <c r="AH547" s="204">
        <f t="shared" si="132"/>
        <v>0</v>
      </c>
      <c r="AI547" s="106"/>
      <c r="AJ547" s="79"/>
      <c r="AK547" s="79"/>
      <c r="AL547" s="79"/>
      <c r="AM547" s="79"/>
      <c r="AN547" s="202">
        <f t="shared" si="133"/>
        <v>0</v>
      </c>
    </row>
    <row r="548" spans="1:40" ht="20.25" customHeight="1" thickBot="1">
      <c r="A548" s="120" t="s">
        <v>749</v>
      </c>
      <c r="B548" s="111"/>
      <c r="C548" s="176" t="s">
        <v>750</v>
      </c>
      <c r="D548" s="86">
        <f>D549+D558</f>
        <v>60700</v>
      </c>
      <c r="E548" s="86">
        <f>E549+E558</f>
        <v>60700</v>
      </c>
      <c r="F548" s="86">
        <f>F549+F558</f>
        <v>47855</v>
      </c>
      <c r="G548" s="86">
        <f>G549+G558</f>
        <v>45580</v>
      </c>
      <c r="H548" s="86"/>
      <c r="I548" s="229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01">
        <f t="shared" si="125"/>
        <v>0</v>
      </c>
      <c r="AD548" s="215">
        <f t="shared" si="126"/>
        <v>47855</v>
      </c>
      <c r="AE548" s="98"/>
      <c r="AF548" s="86">
        <f t="shared" si="127"/>
        <v>45580</v>
      </c>
      <c r="AG548" s="210">
        <f t="shared" si="120"/>
        <v>15120</v>
      </c>
      <c r="AH548" s="203">
        <f t="shared" si="123"/>
        <v>15120</v>
      </c>
      <c r="AI548" s="190"/>
      <c r="AJ548" s="86"/>
      <c r="AK548" s="86"/>
      <c r="AL548" s="86"/>
      <c r="AM548" s="86"/>
      <c r="AN548" s="202">
        <f t="shared" si="119"/>
        <v>0</v>
      </c>
    </row>
    <row r="549" spans="1:40" ht="15" customHeight="1" thickBot="1">
      <c r="A549" s="121" t="s">
        <v>487</v>
      </c>
      <c r="B549" s="111"/>
      <c r="C549" s="111" t="s">
        <v>751</v>
      </c>
      <c r="D549" s="98">
        <f>D550+D554+D557</f>
        <v>60700</v>
      </c>
      <c r="E549" s="98">
        <f>E550+E554+E557</f>
        <v>60700</v>
      </c>
      <c r="F549" s="98">
        <f>F550+F554+F557</f>
        <v>31975</v>
      </c>
      <c r="G549" s="98">
        <f>G550+G554+G557</f>
        <v>45580</v>
      </c>
      <c r="H549" s="98"/>
      <c r="I549" s="221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01">
        <f t="shared" si="125"/>
        <v>0</v>
      </c>
      <c r="AD549" s="215">
        <f t="shared" si="126"/>
        <v>31975</v>
      </c>
      <c r="AE549" s="98"/>
      <c r="AF549" s="98">
        <f t="shared" si="127"/>
        <v>45580</v>
      </c>
      <c r="AG549" s="210">
        <f t="shared" si="120"/>
        <v>15120</v>
      </c>
      <c r="AH549" s="203">
        <f t="shared" si="123"/>
        <v>15120</v>
      </c>
      <c r="AI549" s="190"/>
      <c r="AJ549" s="86"/>
      <c r="AK549" s="86"/>
      <c r="AL549" s="86"/>
      <c r="AM549" s="86"/>
      <c r="AN549" s="202">
        <f t="shared" si="119"/>
        <v>0</v>
      </c>
    </row>
    <row r="550" spans="1:40" ht="15" customHeight="1" hidden="1" thickBot="1">
      <c r="A550" s="121" t="s">
        <v>488</v>
      </c>
      <c r="B550" s="111"/>
      <c r="C550" s="111" t="s">
        <v>581</v>
      </c>
      <c r="D550" s="98">
        <f>D551+D553+D552</f>
        <v>0</v>
      </c>
      <c r="E550" s="98">
        <f>E551+E553+E552</f>
        <v>0</v>
      </c>
      <c r="F550" s="98">
        <f>F551+F553+F552</f>
        <v>0</v>
      </c>
      <c r="G550" s="98">
        <f>G551+G553+G552</f>
        <v>0</v>
      </c>
      <c r="H550" s="98"/>
      <c r="I550" s="221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01">
        <f t="shared" si="125"/>
        <v>0</v>
      </c>
      <c r="AD550" s="215">
        <f t="shared" si="126"/>
        <v>0</v>
      </c>
      <c r="AE550" s="98"/>
      <c r="AF550" s="98">
        <f t="shared" si="127"/>
        <v>0</v>
      </c>
      <c r="AG550" s="210">
        <f t="shared" si="120"/>
        <v>0</v>
      </c>
      <c r="AH550" s="203">
        <f t="shared" si="123"/>
        <v>0</v>
      </c>
      <c r="AI550" s="190"/>
      <c r="AJ550" s="86"/>
      <c r="AK550" s="86"/>
      <c r="AL550" s="86"/>
      <c r="AM550" s="86"/>
      <c r="AN550" s="202">
        <f t="shared" si="119"/>
        <v>0</v>
      </c>
    </row>
    <row r="551" spans="1:40" ht="15" customHeight="1" hidden="1" thickBot="1">
      <c r="A551" s="121" t="s">
        <v>445</v>
      </c>
      <c r="B551" s="111"/>
      <c r="C551" s="111" t="s">
        <v>582</v>
      </c>
      <c r="D551" s="98">
        <f aca="true" t="shared" si="135" ref="D551:G553">D566</f>
        <v>0</v>
      </c>
      <c r="E551" s="98">
        <f aca="true" t="shared" si="136" ref="E551:F553">E566</f>
        <v>0</v>
      </c>
      <c r="F551" s="98">
        <f t="shared" si="136"/>
        <v>0</v>
      </c>
      <c r="G551" s="98">
        <f t="shared" si="135"/>
        <v>0</v>
      </c>
      <c r="H551" s="98"/>
      <c r="I551" s="221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01">
        <f t="shared" si="125"/>
        <v>0</v>
      </c>
      <c r="AD551" s="215">
        <f t="shared" si="126"/>
        <v>0</v>
      </c>
      <c r="AE551" s="98"/>
      <c r="AF551" s="98">
        <f t="shared" si="127"/>
        <v>0</v>
      </c>
      <c r="AG551" s="210">
        <f t="shared" si="120"/>
        <v>0</v>
      </c>
      <c r="AH551" s="203">
        <f aca="true" t="shared" si="137" ref="AH551:AH582">E551-AF551</f>
        <v>0</v>
      </c>
      <c r="AI551" s="190"/>
      <c r="AJ551" s="86"/>
      <c r="AK551" s="86"/>
      <c r="AL551" s="86"/>
      <c r="AM551" s="86"/>
      <c r="AN551" s="202">
        <f t="shared" si="119"/>
        <v>0</v>
      </c>
    </row>
    <row r="552" spans="1:40" ht="15" customHeight="1" hidden="1" thickBot="1">
      <c r="A552" s="121" t="s">
        <v>446</v>
      </c>
      <c r="B552" s="111"/>
      <c r="C552" s="111" t="s">
        <v>20</v>
      </c>
      <c r="D552" s="98">
        <f t="shared" si="135"/>
        <v>0</v>
      </c>
      <c r="E552" s="98">
        <f t="shared" si="136"/>
        <v>0</v>
      </c>
      <c r="F552" s="98">
        <f t="shared" si="136"/>
        <v>0</v>
      </c>
      <c r="G552" s="98">
        <f t="shared" si="135"/>
        <v>0</v>
      </c>
      <c r="H552" s="98"/>
      <c r="I552" s="221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01">
        <f t="shared" si="125"/>
        <v>0</v>
      </c>
      <c r="AD552" s="215">
        <f t="shared" si="126"/>
        <v>0</v>
      </c>
      <c r="AE552" s="98"/>
      <c r="AF552" s="98"/>
      <c r="AG552" s="210">
        <f t="shared" si="120"/>
        <v>0</v>
      </c>
      <c r="AH552" s="203">
        <f t="shared" si="137"/>
        <v>0</v>
      </c>
      <c r="AI552" s="190"/>
      <c r="AJ552" s="86"/>
      <c r="AK552" s="86"/>
      <c r="AL552" s="86"/>
      <c r="AM552" s="86"/>
      <c r="AN552" s="202">
        <f t="shared" si="119"/>
        <v>0</v>
      </c>
    </row>
    <row r="553" spans="1:40" ht="15" customHeight="1" hidden="1" thickBot="1">
      <c r="A553" s="121" t="s">
        <v>446</v>
      </c>
      <c r="B553" s="111"/>
      <c r="C553" s="111" t="s">
        <v>583</v>
      </c>
      <c r="D553" s="98">
        <f t="shared" si="135"/>
        <v>0</v>
      </c>
      <c r="E553" s="98">
        <f t="shared" si="136"/>
        <v>0</v>
      </c>
      <c r="F553" s="98">
        <f t="shared" si="136"/>
        <v>0</v>
      </c>
      <c r="G553" s="98">
        <f t="shared" si="135"/>
        <v>0</v>
      </c>
      <c r="H553" s="98"/>
      <c r="I553" s="221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01">
        <f t="shared" si="125"/>
        <v>0</v>
      </c>
      <c r="AD553" s="215">
        <f t="shared" si="126"/>
        <v>0</v>
      </c>
      <c r="AE553" s="98"/>
      <c r="AF553" s="98">
        <f aca="true" t="shared" si="138" ref="AF553:AF561">G553</f>
        <v>0</v>
      </c>
      <c r="AG553" s="210">
        <f t="shared" si="120"/>
        <v>0</v>
      </c>
      <c r="AH553" s="203">
        <f t="shared" si="137"/>
        <v>0</v>
      </c>
      <c r="AI553" s="190"/>
      <c r="AJ553" s="86"/>
      <c r="AK553" s="86"/>
      <c r="AL553" s="86"/>
      <c r="AM553" s="86"/>
      <c r="AN553" s="202">
        <f t="shared" si="119"/>
        <v>0</v>
      </c>
    </row>
    <row r="554" spans="1:40" ht="15" customHeight="1" thickBot="1">
      <c r="A554" s="121" t="s">
        <v>489</v>
      </c>
      <c r="B554" s="111"/>
      <c r="C554" s="111" t="s">
        <v>996</v>
      </c>
      <c r="D554" s="98">
        <f>D555+D556</f>
        <v>20700</v>
      </c>
      <c r="E554" s="98">
        <f>E555+E556</f>
        <v>20700</v>
      </c>
      <c r="F554" s="98">
        <f>F555+F556</f>
        <v>0</v>
      </c>
      <c r="G554" s="98">
        <f>G555+G556</f>
        <v>14080</v>
      </c>
      <c r="H554" s="98"/>
      <c r="I554" s="221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01">
        <f t="shared" si="125"/>
        <v>0</v>
      </c>
      <c r="AD554" s="215">
        <f t="shared" si="126"/>
        <v>0</v>
      </c>
      <c r="AE554" s="98"/>
      <c r="AF554" s="98">
        <f t="shared" si="138"/>
        <v>14080</v>
      </c>
      <c r="AG554" s="210">
        <f t="shared" si="120"/>
        <v>6620</v>
      </c>
      <c r="AH554" s="203">
        <f t="shared" si="137"/>
        <v>6620</v>
      </c>
      <c r="AI554" s="190"/>
      <c r="AJ554" s="86"/>
      <c r="AK554" s="86"/>
      <c r="AL554" s="86"/>
      <c r="AM554" s="86"/>
      <c r="AN554" s="202">
        <f t="shared" si="119"/>
        <v>0</v>
      </c>
    </row>
    <row r="555" spans="1:40" ht="15" customHeight="1" thickBot="1">
      <c r="A555" s="121" t="s">
        <v>491</v>
      </c>
      <c r="B555" s="111"/>
      <c r="C555" s="111" t="s">
        <v>997</v>
      </c>
      <c r="D555" s="98">
        <f>D570+D579</f>
        <v>20700</v>
      </c>
      <c r="E555" s="98">
        <f>E570+E579</f>
        <v>20700</v>
      </c>
      <c r="F555" s="98">
        <f>F570+F579</f>
        <v>0</v>
      </c>
      <c r="G555" s="98">
        <f>G570+G579</f>
        <v>14080</v>
      </c>
      <c r="H555" s="98"/>
      <c r="I555" s="221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01">
        <f t="shared" si="125"/>
        <v>0</v>
      </c>
      <c r="AD555" s="215">
        <f t="shared" si="126"/>
        <v>0</v>
      </c>
      <c r="AE555" s="98"/>
      <c r="AF555" s="98">
        <f t="shared" si="138"/>
        <v>14080</v>
      </c>
      <c r="AG555" s="210">
        <f t="shared" si="120"/>
        <v>6620</v>
      </c>
      <c r="AH555" s="203">
        <f t="shared" si="137"/>
        <v>6620</v>
      </c>
      <c r="AI555" s="190"/>
      <c r="AJ555" s="86"/>
      <c r="AK555" s="86"/>
      <c r="AL555" s="86"/>
      <c r="AM555" s="86"/>
      <c r="AN555" s="202">
        <f t="shared" si="119"/>
        <v>0</v>
      </c>
    </row>
    <row r="556" spans="1:40" ht="15" customHeight="1" hidden="1" thickBot="1">
      <c r="A556" s="121" t="s">
        <v>513</v>
      </c>
      <c r="B556" s="111"/>
      <c r="C556" s="111" t="s">
        <v>584</v>
      </c>
      <c r="D556" s="98">
        <f>D580</f>
        <v>0</v>
      </c>
      <c r="E556" s="98">
        <f>E580</f>
        <v>0</v>
      </c>
      <c r="F556" s="98">
        <f>F580</f>
        <v>0</v>
      </c>
      <c r="G556" s="98">
        <f>G580</f>
        <v>0</v>
      </c>
      <c r="H556" s="98"/>
      <c r="I556" s="221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01">
        <f t="shared" si="125"/>
        <v>0</v>
      </c>
      <c r="AD556" s="215">
        <f t="shared" si="126"/>
        <v>0</v>
      </c>
      <c r="AE556" s="98"/>
      <c r="AF556" s="98">
        <f t="shared" si="138"/>
        <v>0</v>
      </c>
      <c r="AG556" s="210">
        <f t="shared" si="120"/>
        <v>0</v>
      </c>
      <c r="AH556" s="203">
        <f t="shared" si="137"/>
        <v>0</v>
      </c>
      <c r="AI556" s="190"/>
      <c r="AJ556" s="86"/>
      <c r="AK556" s="86"/>
      <c r="AL556" s="86"/>
      <c r="AM556" s="86"/>
      <c r="AN556" s="202">
        <f t="shared" si="119"/>
        <v>0</v>
      </c>
    </row>
    <row r="557" spans="1:40" ht="15" customHeight="1" thickBot="1">
      <c r="A557" s="121" t="s">
        <v>448</v>
      </c>
      <c r="B557" s="111"/>
      <c r="C557" s="111" t="s">
        <v>752</v>
      </c>
      <c r="D557" s="98">
        <f>D571</f>
        <v>40000</v>
      </c>
      <c r="E557" s="98">
        <f>E571</f>
        <v>40000</v>
      </c>
      <c r="F557" s="98">
        <f>F564</f>
        <v>31975</v>
      </c>
      <c r="G557" s="98">
        <f>G571</f>
        <v>31500</v>
      </c>
      <c r="H557" s="98"/>
      <c r="I557" s="221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01">
        <f t="shared" si="125"/>
        <v>0</v>
      </c>
      <c r="AD557" s="215">
        <f t="shared" si="126"/>
        <v>31975</v>
      </c>
      <c r="AE557" s="98"/>
      <c r="AF557" s="98">
        <f t="shared" si="138"/>
        <v>31500</v>
      </c>
      <c r="AG557" s="210">
        <f t="shared" si="120"/>
        <v>8500</v>
      </c>
      <c r="AH557" s="203">
        <f t="shared" si="137"/>
        <v>8500</v>
      </c>
      <c r="AI557" s="190"/>
      <c r="AJ557" s="86"/>
      <c r="AK557" s="86"/>
      <c r="AL557" s="86"/>
      <c r="AM557" s="86"/>
      <c r="AN557" s="202">
        <f t="shared" si="119"/>
        <v>0</v>
      </c>
    </row>
    <row r="558" spans="1:40" ht="15" customHeight="1" hidden="1" thickBot="1">
      <c r="A558" s="121" t="s">
        <v>495</v>
      </c>
      <c r="B558" s="111"/>
      <c r="C558" s="111" t="s">
        <v>753</v>
      </c>
      <c r="D558" s="98">
        <f>D559+D560</f>
        <v>0</v>
      </c>
      <c r="E558" s="98">
        <f>E559+E560</f>
        <v>0</v>
      </c>
      <c r="F558" s="98">
        <f>F559+F560</f>
        <v>15880</v>
      </c>
      <c r="G558" s="98">
        <f>G559+G560</f>
        <v>0</v>
      </c>
      <c r="H558" s="98"/>
      <c r="I558" s="221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01">
        <f t="shared" si="125"/>
        <v>0</v>
      </c>
      <c r="AD558" s="215">
        <f t="shared" si="126"/>
        <v>15880</v>
      </c>
      <c r="AE558" s="98"/>
      <c r="AF558" s="98">
        <f t="shared" si="138"/>
        <v>0</v>
      </c>
      <c r="AG558" s="210">
        <f t="shared" si="120"/>
        <v>0</v>
      </c>
      <c r="AH558" s="203">
        <f t="shared" si="137"/>
        <v>0</v>
      </c>
      <c r="AI558" s="190"/>
      <c r="AJ558" s="86"/>
      <c r="AK558" s="86"/>
      <c r="AL558" s="86"/>
      <c r="AM558" s="86"/>
      <c r="AN558" s="202">
        <f t="shared" si="119"/>
        <v>0</v>
      </c>
    </row>
    <row r="559" spans="1:40" ht="17.25" customHeight="1" hidden="1" thickBot="1">
      <c r="A559" s="121" t="s">
        <v>496</v>
      </c>
      <c r="B559" s="111"/>
      <c r="C559" s="111" t="s">
        <v>754</v>
      </c>
      <c r="D559" s="98">
        <f aca="true" t="shared" si="139" ref="D559:G560">D573+D583</f>
        <v>0</v>
      </c>
      <c r="E559" s="98">
        <f>E573+E583</f>
        <v>0</v>
      </c>
      <c r="F559" s="98">
        <f>F573+F583</f>
        <v>4400</v>
      </c>
      <c r="G559" s="98">
        <f t="shared" si="139"/>
        <v>0</v>
      </c>
      <c r="H559" s="98"/>
      <c r="I559" s="221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01">
        <f t="shared" si="125"/>
        <v>0</v>
      </c>
      <c r="AD559" s="215">
        <f t="shared" si="126"/>
        <v>4400</v>
      </c>
      <c r="AE559" s="98"/>
      <c r="AF559" s="98">
        <f t="shared" si="138"/>
        <v>0</v>
      </c>
      <c r="AG559" s="210">
        <f t="shared" si="120"/>
        <v>0</v>
      </c>
      <c r="AH559" s="203">
        <f t="shared" si="137"/>
        <v>0</v>
      </c>
      <c r="AI559" s="190"/>
      <c r="AJ559" s="86"/>
      <c r="AK559" s="86"/>
      <c r="AL559" s="86"/>
      <c r="AM559" s="86"/>
      <c r="AN559" s="202">
        <f t="shared" si="119"/>
        <v>0</v>
      </c>
    </row>
    <row r="560" spans="1:40" ht="15" customHeight="1" hidden="1" thickBot="1">
      <c r="A560" s="121" t="s">
        <v>497</v>
      </c>
      <c r="B560" s="111"/>
      <c r="C560" s="111" t="s">
        <v>755</v>
      </c>
      <c r="D560" s="98">
        <f t="shared" si="139"/>
        <v>0</v>
      </c>
      <c r="E560" s="98">
        <f>E574+E584</f>
        <v>0</v>
      </c>
      <c r="F560" s="98">
        <f>F574+F584</f>
        <v>11480</v>
      </c>
      <c r="G560" s="98">
        <f t="shared" si="139"/>
        <v>0</v>
      </c>
      <c r="H560" s="98"/>
      <c r="I560" s="221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01">
        <f t="shared" si="125"/>
        <v>0</v>
      </c>
      <c r="AD560" s="215">
        <f t="shared" si="126"/>
        <v>11480</v>
      </c>
      <c r="AE560" s="98"/>
      <c r="AF560" s="98">
        <f t="shared" si="138"/>
        <v>0</v>
      </c>
      <c r="AG560" s="210">
        <f t="shared" si="120"/>
        <v>0</v>
      </c>
      <c r="AH560" s="203">
        <f t="shared" si="137"/>
        <v>0</v>
      </c>
      <c r="AI560" s="190"/>
      <c r="AJ560" s="86"/>
      <c r="AK560" s="86"/>
      <c r="AL560" s="86"/>
      <c r="AM560" s="86"/>
      <c r="AN560" s="202">
        <f t="shared" si="119"/>
        <v>0</v>
      </c>
    </row>
    <row r="561" spans="1:40" ht="29.25" customHeight="1" thickBot="1">
      <c r="A561" s="122" t="s">
        <v>756</v>
      </c>
      <c r="B561" s="113"/>
      <c r="C561" s="112" t="s">
        <v>757</v>
      </c>
      <c r="D561" s="79">
        <f>D563+D572</f>
        <v>60700</v>
      </c>
      <c r="E561" s="79">
        <f>E563+E572</f>
        <v>60700</v>
      </c>
      <c r="F561" s="79">
        <f>F564+F572</f>
        <v>47855</v>
      </c>
      <c r="G561" s="79">
        <f>G563+G572</f>
        <v>45580</v>
      </c>
      <c r="H561" s="79"/>
      <c r="I561" s="22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01">
        <f t="shared" si="125"/>
        <v>0</v>
      </c>
      <c r="AD561" s="215">
        <f t="shared" si="126"/>
        <v>47855</v>
      </c>
      <c r="AE561" s="91"/>
      <c r="AF561" s="79">
        <f t="shared" si="138"/>
        <v>45580</v>
      </c>
      <c r="AG561" s="83">
        <f t="shared" si="120"/>
        <v>15120</v>
      </c>
      <c r="AH561" s="204">
        <f t="shared" si="137"/>
        <v>15120</v>
      </c>
      <c r="AI561" s="106"/>
      <c r="AJ561" s="79"/>
      <c r="AK561" s="79"/>
      <c r="AL561" s="79"/>
      <c r="AM561" s="79"/>
      <c r="AN561" s="202">
        <f aca="true" t="shared" si="140" ref="AN561:AN606">AI561+AJ561+AK561+AL561+AM561</f>
        <v>0</v>
      </c>
    </row>
    <row r="562" spans="1:40" ht="12.75" customHeight="1" thickBot="1">
      <c r="A562" s="123"/>
      <c r="B562" s="113"/>
      <c r="C562" s="109" t="s">
        <v>377</v>
      </c>
      <c r="D562" s="81"/>
      <c r="E562" s="81"/>
      <c r="F562" s="81"/>
      <c r="G562" s="81"/>
      <c r="H562" s="81"/>
      <c r="I562" s="224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01">
        <f t="shared" si="125"/>
        <v>0</v>
      </c>
      <c r="AD562" s="215">
        <f t="shared" si="126"/>
        <v>0</v>
      </c>
      <c r="AE562" s="91"/>
      <c r="AF562" s="81"/>
      <c r="AG562" s="83">
        <f t="shared" si="120"/>
        <v>0</v>
      </c>
      <c r="AH562" s="204">
        <f t="shared" si="137"/>
        <v>0</v>
      </c>
      <c r="AI562" s="106"/>
      <c r="AJ562" s="79"/>
      <c r="AK562" s="79"/>
      <c r="AL562" s="79"/>
      <c r="AM562" s="79"/>
      <c r="AN562" s="202">
        <f t="shared" si="140"/>
        <v>0</v>
      </c>
    </row>
    <row r="563" spans="1:40" ht="15" customHeight="1" thickBot="1">
      <c r="A563" s="123" t="s">
        <v>487</v>
      </c>
      <c r="B563" s="113"/>
      <c r="C563" s="113" t="s">
        <v>758</v>
      </c>
      <c r="D563" s="91">
        <f>D569+D571</f>
        <v>60700</v>
      </c>
      <c r="E563" s="91">
        <f>E569+E571</f>
        <v>60700</v>
      </c>
      <c r="F563" s="91">
        <f>F564</f>
        <v>31975</v>
      </c>
      <c r="G563" s="91">
        <f>G569+G571</f>
        <v>45580</v>
      </c>
      <c r="H563" s="91"/>
      <c r="I563" s="108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01">
        <f t="shared" si="125"/>
        <v>0</v>
      </c>
      <c r="AD563" s="215">
        <f t="shared" si="126"/>
        <v>31975</v>
      </c>
      <c r="AE563" s="91"/>
      <c r="AF563" s="91">
        <f>G563</f>
        <v>45580</v>
      </c>
      <c r="AG563" s="83">
        <f t="shared" si="120"/>
        <v>15120</v>
      </c>
      <c r="AH563" s="204">
        <f t="shared" si="137"/>
        <v>15120</v>
      </c>
      <c r="AI563" s="106"/>
      <c r="AJ563" s="79"/>
      <c r="AK563" s="79"/>
      <c r="AL563" s="79"/>
      <c r="AM563" s="79"/>
      <c r="AN563" s="202">
        <f t="shared" si="140"/>
        <v>0</v>
      </c>
    </row>
    <row r="564" spans="1:40" ht="15" customHeight="1" hidden="1" thickBot="1">
      <c r="A564" s="123" t="s">
        <v>448</v>
      </c>
      <c r="B564" s="113"/>
      <c r="C564" s="113" t="s">
        <v>759</v>
      </c>
      <c r="D564" s="91"/>
      <c r="E564" s="91"/>
      <c r="F564" s="91">
        <v>31975</v>
      </c>
      <c r="G564" s="91"/>
      <c r="H564" s="91"/>
      <c r="I564" s="108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01">
        <f t="shared" si="125"/>
        <v>0</v>
      </c>
      <c r="AD564" s="215">
        <f t="shared" si="126"/>
        <v>31975</v>
      </c>
      <c r="AE564" s="91"/>
      <c r="AF564" s="91">
        <f>G564</f>
        <v>0</v>
      </c>
      <c r="AG564" s="83">
        <f t="shared" si="120"/>
        <v>0</v>
      </c>
      <c r="AH564" s="204">
        <f t="shared" si="137"/>
        <v>0</v>
      </c>
      <c r="AI564" s="198">
        <v>2300</v>
      </c>
      <c r="AJ564" s="79"/>
      <c r="AK564" s="79"/>
      <c r="AL564" s="79"/>
      <c r="AM564" s="79"/>
      <c r="AN564" s="202">
        <f t="shared" si="140"/>
        <v>2300</v>
      </c>
    </row>
    <row r="565" spans="1:40" ht="15" customHeight="1" hidden="1" thickBot="1">
      <c r="A565" s="123" t="s">
        <v>488</v>
      </c>
      <c r="B565" s="113"/>
      <c r="C565" s="113" t="s">
        <v>163</v>
      </c>
      <c r="D565" s="91">
        <f>D566+D568+D567</f>
        <v>0</v>
      </c>
      <c r="E565" s="91">
        <f>E566+E568+E567</f>
        <v>0</v>
      </c>
      <c r="F565" s="91">
        <f>F566+F568+F567</f>
        <v>0</v>
      </c>
      <c r="G565" s="91">
        <f>G566+G568+G567</f>
        <v>0</v>
      </c>
      <c r="H565" s="91"/>
      <c r="I565" s="108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01">
        <f t="shared" si="125"/>
        <v>0</v>
      </c>
      <c r="AD565" s="215">
        <f t="shared" si="126"/>
        <v>0</v>
      </c>
      <c r="AE565" s="91"/>
      <c r="AF565" s="91">
        <f>G565</f>
        <v>0</v>
      </c>
      <c r="AG565" s="83">
        <f t="shared" si="120"/>
        <v>0</v>
      </c>
      <c r="AH565" s="204">
        <f t="shared" si="137"/>
        <v>0</v>
      </c>
      <c r="AI565" s="106"/>
      <c r="AJ565" s="79"/>
      <c r="AK565" s="79"/>
      <c r="AL565" s="79"/>
      <c r="AM565" s="79"/>
      <c r="AN565" s="202">
        <f t="shared" si="140"/>
        <v>0</v>
      </c>
    </row>
    <row r="566" spans="1:40" ht="15" customHeight="1" hidden="1" thickBot="1">
      <c r="A566" s="123" t="s">
        <v>445</v>
      </c>
      <c r="B566" s="113"/>
      <c r="C566" s="113" t="s">
        <v>163</v>
      </c>
      <c r="D566" s="91"/>
      <c r="E566" s="91"/>
      <c r="F566" s="91"/>
      <c r="G566" s="91"/>
      <c r="H566" s="91"/>
      <c r="I566" s="108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01">
        <f t="shared" si="125"/>
        <v>0</v>
      </c>
      <c r="AD566" s="215">
        <f t="shared" si="126"/>
        <v>0</v>
      </c>
      <c r="AE566" s="91"/>
      <c r="AF566" s="91">
        <f>G566</f>
        <v>0</v>
      </c>
      <c r="AG566" s="83">
        <f t="shared" si="120"/>
        <v>0</v>
      </c>
      <c r="AH566" s="204">
        <f t="shared" si="137"/>
        <v>0</v>
      </c>
      <c r="AI566" s="106"/>
      <c r="AJ566" s="79"/>
      <c r="AK566" s="79"/>
      <c r="AL566" s="79"/>
      <c r="AM566" s="79"/>
      <c r="AN566" s="202">
        <f t="shared" si="140"/>
        <v>0</v>
      </c>
    </row>
    <row r="567" spans="1:40" ht="15" customHeight="1" hidden="1" thickBot="1">
      <c r="A567" s="123"/>
      <c r="B567" s="113"/>
      <c r="C567" s="113" t="s">
        <v>163</v>
      </c>
      <c r="D567" s="91"/>
      <c r="E567" s="91"/>
      <c r="F567" s="91"/>
      <c r="G567" s="91"/>
      <c r="H567" s="91"/>
      <c r="I567" s="108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01">
        <f t="shared" si="125"/>
        <v>0</v>
      </c>
      <c r="AD567" s="215">
        <f t="shared" si="126"/>
        <v>0</v>
      </c>
      <c r="AE567" s="91"/>
      <c r="AF567" s="91"/>
      <c r="AG567" s="83">
        <f t="shared" si="120"/>
        <v>0</v>
      </c>
      <c r="AH567" s="204">
        <f t="shared" si="137"/>
        <v>0</v>
      </c>
      <c r="AI567" s="106"/>
      <c r="AJ567" s="79"/>
      <c r="AK567" s="79"/>
      <c r="AL567" s="79"/>
      <c r="AM567" s="79"/>
      <c r="AN567" s="202">
        <f t="shared" si="140"/>
        <v>0</v>
      </c>
    </row>
    <row r="568" spans="1:40" ht="15" customHeight="1" hidden="1" thickBot="1">
      <c r="A568" s="123" t="s">
        <v>635</v>
      </c>
      <c r="B568" s="113"/>
      <c r="C568" s="113" t="s">
        <v>163</v>
      </c>
      <c r="D568" s="91"/>
      <c r="E568" s="91"/>
      <c r="F568" s="91"/>
      <c r="G568" s="91"/>
      <c r="H568" s="91"/>
      <c r="I568" s="108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01">
        <f t="shared" si="125"/>
        <v>0</v>
      </c>
      <c r="AD568" s="215">
        <f t="shared" si="126"/>
        <v>0</v>
      </c>
      <c r="AE568" s="91"/>
      <c r="AF568" s="91">
        <f aca="true" t="shared" si="141" ref="AF568:AF575">G568</f>
        <v>0</v>
      </c>
      <c r="AG568" s="83">
        <f aca="true" t="shared" si="142" ref="AG568:AG600">D568-AF568</f>
        <v>0</v>
      </c>
      <c r="AH568" s="204">
        <f t="shared" si="137"/>
        <v>0</v>
      </c>
      <c r="AI568" s="106"/>
      <c r="AJ568" s="79"/>
      <c r="AK568" s="79"/>
      <c r="AL568" s="79"/>
      <c r="AM568" s="79"/>
      <c r="AN568" s="202">
        <f t="shared" si="140"/>
        <v>0</v>
      </c>
    </row>
    <row r="569" spans="1:40" ht="15" customHeight="1" thickBot="1">
      <c r="A569" s="123" t="s">
        <v>490</v>
      </c>
      <c r="B569" s="113"/>
      <c r="C569" s="113" t="s">
        <v>829</v>
      </c>
      <c r="D569" s="91">
        <f>D570</f>
        <v>20700</v>
      </c>
      <c r="E569" s="91">
        <f>E570</f>
        <v>20700</v>
      </c>
      <c r="F569" s="91">
        <f>F570</f>
        <v>0</v>
      </c>
      <c r="G569" s="91">
        <f>G570</f>
        <v>14080</v>
      </c>
      <c r="H569" s="91"/>
      <c r="I569" s="108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01">
        <f t="shared" si="125"/>
        <v>0</v>
      </c>
      <c r="AD569" s="215">
        <f t="shared" si="126"/>
        <v>0</v>
      </c>
      <c r="AE569" s="91"/>
      <c r="AF569" s="91">
        <f t="shared" si="141"/>
        <v>14080</v>
      </c>
      <c r="AG569" s="83">
        <f t="shared" si="142"/>
        <v>6620</v>
      </c>
      <c r="AH569" s="204">
        <f t="shared" si="137"/>
        <v>6620</v>
      </c>
      <c r="AI569" s="106"/>
      <c r="AJ569" s="79"/>
      <c r="AK569" s="79"/>
      <c r="AL569" s="79"/>
      <c r="AM569" s="79"/>
      <c r="AN569" s="202">
        <f t="shared" si="140"/>
        <v>0</v>
      </c>
    </row>
    <row r="570" spans="1:40" ht="15" customHeight="1" thickBot="1">
      <c r="A570" s="123" t="s">
        <v>491</v>
      </c>
      <c r="B570" s="113"/>
      <c r="C570" s="113" t="s">
        <v>830</v>
      </c>
      <c r="D570" s="91">
        <v>20700</v>
      </c>
      <c r="E570" s="91">
        <v>20700</v>
      </c>
      <c r="F570" s="91"/>
      <c r="G570" s="91">
        <v>14080</v>
      </c>
      <c r="H570" s="91"/>
      <c r="I570" s="108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01">
        <f t="shared" si="125"/>
        <v>0</v>
      </c>
      <c r="AD570" s="215">
        <f t="shared" si="126"/>
        <v>0</v>
      </c>
      <c r="AE570" s="91"/>
      <c r="AF570" s="91">
        <f t="shared" si="141"/>
        <v>14080</v>
      </c>
      <c r="AG570" s="83">
        <f t="shared" si="142"/>
        <v>6620</v>
      </c>
      <c r="AH570" s="204">
        <f t="shared" si="137"/>
        <v>6620</v>
      </c>
      <c r="AI570" s="106"/>
      <c r="AJ570" s="79"/>
      <c r="AK570" s="79"/>
      <c r="AL570" s="79"/>
      <c r="AM570" s="79"/>
      <c r="AN570" s="202">
        <f t="shared" si="140"/>
        <v>0</v>
      </c>
    </row>
    <row r="571" spans="1:40" ht="15" customHeight="1" thickBot="1">
      <c r="A571" s="123" t="s">
        <v>448</v>
      </c>
      <c r="B571" s="113"/>
      <c r="C571" s="113" t="s">
        <v>831</v>
      </c>
      <c r="D571" s="91">
        <v>40000</v>
      </c>
      <c r="E571" s="91">
        <v>40000</v>
      </c>
      <c r="F571" s="91"/>
      <c r="G571" s="91">
        <v>31500</v>
      </c>
      <c r="H571" s="91"/>
      <c r="I571" s="108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01">
        <f t="shared" si="125"/>
        <v>0</v>
      </c>
      <c r="AD571" s="215">
        <f t="shared" si="126"/>
        <v>0</v>
      </c>
      <c r="AE571" s="91"/>
      <c r="AF571" s="91">
        <f t="shared" si="141"/>
        <v>31500</v>
      </c>
      <c r="AG571" s="83">
        <f t="shared" si="142"/>
        <v>8500</v>
      </c>
      <c r="AH571" s="204">
        <f t="shared" si="137"/>
        <v>8500</v>
      </c>
      <c r="AI571" s="106"/>
      <c r="AJ571" s="79"/>
      <c r="AK571" s="79"/>
      <c r="AL571" s="79"/>
      <c r="AM571" s="79"/>
      <c r="AN571" s="202">
        <f t="shared" si="140"/>
        <v>0</v>
      </c>
    </row>
    <row r="572" spans="1:40" ht="15" customHeight="1" hidden="1" thickBot="1">
      <c r="A572" s="123" t="s">
        <v>495</v>
      </c>
      <c r="B572" s="113"/>
      <c r="C572" s="113" t="s">
        <v>760</v>
      </c>
      <c r="D572" s="91">
        <f>D573+D574</f>
        <v>0</v>
      </c>
      <c r="E572" s="91">
        <f>E573+E574</f>
        <v>0</v>
      </c>
      <c r="F572" s="91">
        <f>F573+F574</f>
        <v>15880</v>
      </c>
      <c r="G572" s="91">
        <f>G573+G574</f>
        <v>0</v>
      </c>
      <c r="H572" s="91"/>
      <c r="I572" s="108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01">
        <f t="shared" si="125"/>
        <v>0</v>
      </c>
      <c r="AD572" s="215">
        <f t="shared" si="126"/>
        <v>15880</v>
      </c>
      <c r="AE572" s="91"/>
      <c r="AF572" s="91">
        <f t="shared" si="141"/>
        <v>0</v>
      </c>
      <c r="AG572" s="83">
        <f t="shared" si="142"/>
        <v>0</v>
      </c>
      <c r="AH572" s="204">
        <f t="shared" si="137"/>
        <v>0</v>
      </c>
      <c r="AI572" s="106"/>
      <c r="AJ572" s="79"/>
      <c r="AK572" s="79"/>
      <c r="AL572" s="79"/>
      <c r="AM572" s="79"/>
      <c r="AN572" s="202">
        <f t="shared" si="140"/>
        <v>0</v>
      </c>
    </row>
    <row r="573" spans="1:40" ht="15.75" customHeight="1" hidden="1" thickBot="1">
      <c r="A573" s="123" t="s">
        <v>496</v>
      </c>
      <c r="B573" s="113"/>
      <c r="C573" s="113" t="s">
        <v>761</v>
      </c>
      <c r="D573" s="91">
        <v>0</v>
      </c>
      <c r="E573" s="91">
        <v>0</v>
      </c>
      <c r="F573" s="91">
        <v>4400</v>
      </c>
      <c r="G573" s="91"/>
      <c r="H573" s="91"/>
      <c r="I573" s="108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01">
        <f t="shared" si="125"/>
        <v>0</v>
      </c>
      <c r="AD573" s="215">
        <f t="shared" si="126"/>
        <v>4400</v>
      </c>
      <c r="AE573" s="91"/>
      <c r="AF573" s="91">
        <f t="shared" si="141"/>
        <v>0</v>
      </c>
      <c r="AG573" s="83">
        <f t="shared" si="142"/>
        <v>0</v>
      </c>
      <c r="AH573" s="204">
        <f t="shared" si="137"/>
        <v>0</v>
      </c>
      <c r="AI573" s="106"/>
      <c r="AJ573" s="79"/>
      <c r="AK573" s="79"/>
      <c r="AL573" s="79"/>
      <c r="AM573" s="79"/>
      <c r="AN573" s="202">
        <f t="shared" si="140"/>
        <v>0</v>
      </c>
    </row>
    <row r="574" spans="1:40" ht="16.5" customHeight="1" hidden="1" thickBot="1">
      <c r="A574" s="123" t="s">
        <v>497</v>
      </c>
      <c r="B574" s="113"/>
      <c r="C574" s="113" t="s">
        <v>762</v>
      </c>
      <c r="D574" s="91">
        <v>0</v>
      </c>
      <c r="E574" s="91">
        <v>0</v>
      </c>
      <c r="F574" s="91">
        <v>11480</v>
      </c>
      <c r="G574" s="91"/>
      <c r="H574" s="91"/>
      <c r="I574" s="108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01">
        <f t="shared" si="125"/>
        <v>0</v>
      </c>
      <c r="AD574" s="215">
        <f t="shared" si="126"/>
        <v>11480</v>
      </c>
      <c r="AE574" s="91"/>
      <c r="AF574" s="91">
        <f t="shared" si="141"/>
        <v>0</v>
      </c>
      <c r="AG574" s="83">
        <f t="shared" si="142"/>
        <v>0</v>
      </c>
      <c r="AH574" s="204">
        <f t="shared" si="137"/>
        <v>0</v>
      </c>
      <c r="AI574" s="198">
        <v>4080</v>
      </c>
      <c r="AJ574" s="79"/>
      <c r="AK574" s="79"/>
      <c r="AL574" s="79"/>
      <c r="AM574" s="79"/>
      <c r="AN574" s="202">
        <f t="shared" si="140"/>
        <v>4080</v>
      </c>
    </row>
    <row r="575" spans="1:40" ht="26.25" customHeight="1" hidden="1" thickBot="1">
      <c r="A575" s="122" t="s">
        <v>33</v>
      </c>
      <c r="B575" s="113"/>
      <c r="C575" s="116" t="s">
        <v>329</v>
      </c>
      <c r="D575" s="81">
        <f>D607</f>
        <v>0</v>
      </c>
      <c r="E575" s="81">
        <f>E607</f>
        <v>0</v>
      </c>
      <c r="F575" s="81">
        <f>F577+F582</f>
        <v>0</v>
      </c>
      <c r="G575" s="81">
        <f>G577+G582</f>
        <v>0</v>
      </c>
      <c r="H575" s="81"/>
      <c r="I575" s="224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01">
        <f t="shared" si="125"/>
        <v>0</v>
      </c>
      <c r="AD575" s="215">
        <f t="shared" si="126"/>
        <v>0</v>
      </c>
      <c r="AE575" s="91"/>
      <c r="AF575" s="81">
        <f t="shared" si="141"/>
        <v>0</v>
      </c>
      <c r="AG575" s="83">
        <f t="shared" si="142"/>
        <v>0</v>
      </c>
      <c r="AH575" s="204">
        <f t="shared" si="137"/>
        <v>0</v>
      </c>
      <c r="AI575" s="106"/>
      <c r="AJ575" s="79"/>
      <c r="AK575" s="79"/>
      <c r="AL575" s="79"/>
      <c r="AM575" s="79"/>
      <c r="AN575" s="202">
        <f t="shared" si="140"/>
        <v>0</v>
      </c>
    </row>
    <row r="576" spans="1:40" ht="15" customHeight="1" hidden="1" thickBot="1">
      <c r="A576" s="123"/>
      <c r="B576" s="113"/>
      <c r="C576" s="113" t="s">
        <v>484</v>
      </c>
      <c r="D576" s="81"/>
      <c r="E576" s="81"/>
      <c r="F576" s="81"/>
      <c r="G576" s="81"/>
      <c r="H576" s="81"/>
      <c r="I576" s="224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01">
        <f t="shared" si="125"/>
        <v>0</v>
      </c>
      <c r="AD576" s="215">
        <f t="shared" si="126"/>
        <v>0</v>
      </c>
      <c r="AE576" s="91"/>
      <c r="AF576" s="81"/>
      <c r="AG576" s="83">
        <f t="shared" si="142"/>
        <v>0</v>
      </c>
      <c r="AH576" s="204">
        <f t="shared" si="137"/>
        <v>0</v>
      </c>
      <c r="AI576" s="106"/>
      <c r="AJ576" s="79"/>
      <c r="AK576" s="79"/>
      <c r="AL576" s="79"/>
      <c r="AM576" s="79"/>
      <c r="AN576" s="202">
        <f t="shared" si="140"/>
        <v>0</v>
      </c>
    </row>
    <row r="577" spans="1:40" ht="15" customHeight="1" hidden="1" thickBot="1">
      <c r="A577" s="123" t="s">
        <v>495</v>
      </c>
      <c r="B577" s="113"/>
      <c r="C577" s="113" t="s">
        <v>534</v>
      </c>
      <c r="D577" s="91">
        <f>D578+D581</f>
        <v>0</v>
      </c>
      <c r="E577" s="91">
        <f>E578+E581</f>
        <v>0</v>
      </c>
      <c r="F577" s="91">
        <f>F578+F581</f>
        <v>0</v>
      </c>
      <c r="G577" s="91">
        <f>G578+G581</f>
        <v>0</v>
      </c>
      <c r="H577" s="91"/>
      <c r="I577" s="108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01">
        <f t="shared" si="125"/>
        <v>0</v>
      </c>
      <c r="AD577" s="215">
        <f t="shared" si="126"/>
        <v>0</v>
      </c>
      <c r="AE577" s="91"/>
      <c r="AF577" s="91">
        <f>G577</f>
        <v>0</v>
      </c>
      <c r="AG577" s="83">
        <f t="shared" si="142"/>
        <v>0</v>
      </c>
      <c r="AH577" s="204">
        <f t="shared" si="137"/>
        <v>0</v>
      </c>
      <c r="AI577" s="106"/>
      <c r="AJ577" s="79"/>
      <c r="AK577" s="79"/>
      <c r="AL577" s="79"/>
      <c r="AM577" s="79"/>
      <c r="AN577" s="202">
        <f t="shared" si="140"/>
        <v>0</v>
      </c>
    </row>
    <row r="578" spans="1:40" ht="15" customHeight="1" hidden="1" thickBot="1">
      <c r="A578" s="123" t="s">
        <v>490</v>
      </c>
      <c r="B578" s="113"/>
      <c r="C578" s="113" t="s">
        <v>585</v>
      </c>
      <c r="D578" s="91">
        <f>D579+D580</f>
        <v>0</v>
      </c>
      <c r="E578" s="91">
        <f>E579+E580</f>
        <v>0</v>
      </c>
      <c r="F578" s="91"/>
      <c r="G578" s="91"/>
      <c r="H578" s="91"/>
      <c r="I578" s="108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01">
        <f t="shared" si="125"/>
        <v>0</v>
      </c>
      <c r="AD578" s="215">
        <f t="shared" si="126"/>
        <v>0</v>
      </c>
      <c r="AE578" s="91"/>
      <c r="AF578" s="91">
        <f>G578</f>
        <v>0</v>
      </c>
      <c r="AG578" s="83">
        <f t="shared" si="142"/>
        <v>0</v>
      </c>
      <c r="AH578" s="204">
        <f t="shared" si="137"/>
        <v>0</v>
      </c>
      <c r="AI578" s="106"/>
      <c r="AJ578" s="79"/>
      <c r="AK578" s="79"/>
      <c r="AL578" s="79"/>
      <c r="AM578" s="79"/>
      <c r="AN578" s="202">
        <f t="shared" si="140"/>
        <v>0</v>
      </c>
    </row>
    <row r="579" spans="1:40" ht="15" customHeight="1" hidden="1" thickBot="1">
      <c r="A579" s="123" t="s">
        <v>491</v>
      </c>
      <c r="B579" s="113"/>
      <c r="C579" s="113" t="s">
        <v>681</v>
      </c>
      <c r="D579" s="91"/>
      <c r="E579" s="91"/>
      <c r="F579" s="91"/>
      <c r="G579" s="91"/>
      <c r="H579" s="91"/>
      <c r="I579" s="108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01">
        <f t="shared" si="125"/>
        <v>0</v>
      </c>
      <c r="AD579" s="215">
        <f t="shared" si="126"/>
        <v>0</v>
      </c>
      <c r="AE579" s="91"/>
      <c r="AF579" s="91"/>
      <c r="AG579" s="83">
        <f t="shared" si="142"/>
        <v>0</v>
      </c>
      <c r="AH579" s="204">
        <f t="shared" si="137"/>
        <v>0</v>
      </c>
      <c r="AI579" s="106"/>
      <c r="AJ579" s="79"/>
      <c r="AK579" s="79"/>
      <c r="AL579" s="79"/>
      <c r="AM579" s="79"/>
      <c r="AN579" s="202">
        <f t="shared" si="140"/>
        <v>0</v>
      </c>
    </row>
    <row r="580" spans="1:40" ht="15" customHeight="1" hidden="1" thickBot="1">
      <c r="A580" s="123" t="s">
        <v>513</v>
      </c>
      <c r="B580" s="113"/>
      <c r="C580" s="113" t="s">
        <v>586</v>
      </c>
      <c r="D580" s="91"/>
      <c r="E580" s="91"/>
      <c r="F580" s="91"/>
      <c r="G580" s="91"/>
      <c r="H580" s="91"/>
      <c r="I580" s="108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01">
        <f t="shared" si="125"/>
        <v>0</v>
      </c>
      <c r="AD580" s="215">
        <f t="shared" si="126"/>
        <v>0</v>
      </c>
      <c r="AE580" s="91"/>
      <c r="AF580" s="91">
        <f>G580</f>
        <v>0</v>
      </c>
      <c r="AG580" s="83">
        <f t="shared" si="142"/>
        <v>0</v>
      </c>
      <c r="AH580" s="204">
        <f t="shared" si="137"/>
        <v>0</v>
      </c>
      <c r="AI580" s="106"/>
      <c r="AJ580" s="79"/>
      <c r="AK580" s="79"/>
      <c r="AL580" s="79"/>
      <c r="AM580" s="79"/>
      <c r="AN580" s="202">
        <f t="shared" si="140"/>
        <v>0</v>
      </c>
    </row>
    <row r="581" spans="1:40" ht="15" customHeight="1" hidden="1" thickBot="1">
      <c r="A581" s="123" t="s">
        <v>448</v>
      </c>
      <c r="B581" s="113"/>
      <c r="C581" s="113" t="s">
        <v>535</v>
      </c>
      <c r="D581" s="91"/>
      <c r="E581" s="91"/>
      <c r="F581" s="91"/>
      <c r="G581" s="91"/>
      <c r="H581" s="91"/>
      <c r="I581" s="108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01">
        <f t="shared" si="125"/>
        <v>0</v>
      </c>
      <c r="AD581" s="215">
        <f t="shared" si="126"/>
        <v>0</v>
      </c>
      <c r="AE581" s="91"/>
      <c r="AF581" s="91"/>
      <c r="AG581" s="83">
        <f t="shared" si="142"/>
        <v>0</v>
      </c>
      <c r="AH581" s="204">
        <f t="shared" si="137"/>
        <v>0</v>
      </c>
      <c r="AI581" s="106"/>
      <c r="AJ581" s="79"/>
      <c r="AK581" s="79"/>
      <c r="AL581" s="79"/>
      <c r="AM581" s="79"/>
      <c r="AN581" s="202">
        <f t="shared" si="140"/>
        <v>0</v>
      </c>
    </row>
    <row r="582" spans="1:40" ht="15" customHeight="1" hidden="1" thickBot="1">
      <c r="A582" s="127" t="s">
        <v>495</v>
      </c>
      <c r="B582" s="113"/>
      <c r="C582" s="113" t="s">
        <v>682</v>
      </c>
      <c r="D582" s="91">
        <f>D583+D584</f>
        <v>0</v>
      </c>
      <c r="E582" s="91">
        <f>E583+E584</f>
        <v>0</v>
      </c>
      <c r="F582" s="91"/>
      <c r="G582" s="91"/>
      <c r="H582" s="91"/>
      <c r="I582" s="108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01">
        <f t="shared" si="125"/>
        <v>0</v>
      </c>
      <c r="AD582" s="215">
        <f t="shared" si="126"/>
        <v>0</v>
      </c>
      <c r="AE582" s="91"/>
      <c r="AF582" s="91"/>
      <c r="AG582" s="83">
        <f t="shared" si="142"/>
        <v>0</v>
      </c>
      <c r="AH582" s="204">
        <f t="shared" si="137"/>
        <v>0</v>
      </c>
      <c r="AI582" s="106"/>
      <c r="AJ582" s="79"/>
      <c r="AK582" s="79"/>
      <c r="AL582" s="79"/>
      <c r="AM582" s="79"/>
      <c r="AN582" s="202">
        <f t="shared" si="140"/>
        <v>0</v>
      </c>
    </row>
    <row r="583" spans="1:40" ht="15" customHeight="1" hidden="1" thickBot="1">
      <c r="A583" s="127" t="s">
        <v>496</v>
      </c>
      <c r="B583" s="113"/>
      <c r="C583" s="113" t="s">
        <v>683</v>
      </c>
      <c r="D583" s="91"/>
      <c r="E583" s="91"/>
      <c r="F583" s="91"/>
      <c r="G583" s="91"/>
      <c r="H583" s="91"/>
      <c r="I583" s="108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01">
        <f t="shared" si="125"/>
        <v>0</v>
      </c>
      <c r="AD583" s="215">
        <f t="shared" si="126"/>
        <v>0</v>
      </c>
      <c r="AE583" s="91"/>
      <c r="AF583" s="91"/>
      <c r="AG583" s="83">
        <f t="shared" si="142"/>
        <v>0</v>
      </c>
      <c r="AH583" s="204">
        <f aca="true" t="shared" si="143" ref="AH583:AH600">E583-AF583</f>
        <v>0</v>
      </c>
      <c r="AI583" s="106"/>
      <c r="AJ583" s="79"/>
      <c r="AK583" s="79"/>
      <c r="AL583" s="79"/>
      <c r="AM583" s="79"/>
      <c r="AN583" s="202">
        <f t="shared" si="140"/>
        <v>0</v>
      </c>
    </row>
    <row r="584" spans="1:40" ht="15" customHeight="1" hidden="1" thickBot="1">
      <c r="A584" s="123" t="s">
        <v>497</v>
      </c>
      <c r="B584" s="113"/>
      <c r="C584" s="113" t="s">
        <v>684</v>
      </c>
      <c r="D584" s="91"/>
      <c r="E584" s="91"/>
      <c r="F584" s="91"/>
      <c r="G584" s="91"/>
      <c r="H584" s="91"/>
      <c r="I584" s="108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01">
        <f t="shared" si="125"/>
        <v>0</v>
      </c>
      <c r="AD584" s="215">
        <f t="shared" si="126"/>
        <v>0</v>
      </c>
      <c r="AE584" s="91"/>
      <c r="AF584" s="91">
        <f aca="true" t="shared" si="144" ref="AF584:AF589">G584</f>
        <v>0</v>
      </c>
      <c r="AG584" s="83">
        <f t="shared" si="142"/>
        <v>0</v>
      </c>
      <c r="AH584" s="204">
        <f t="shared" si="143"/>
        <v>0</v>
      </c>
      <c r="AI584" s="106"/>
      <c r="AJ584" s="79"/>
      <c r="AK584" s="79"/>
      <c r="AL584" s="79"/>
      <c r="AM584" s="79"/>
      <c r="AN584" s="202">
        <f t="shared" si="140"/>
        <v>0</v>
      </c>
    </row>
    <row r="585" spans="1:40" ht="3.75" customHeight="1" hidden="1" thickBot="1">
      <c r="A585" s="120" t="s">
        <v>290</v>
      </c>
      <c r="B585" s="111"/>
      <c r="C585" s="176" t="s">
        <v>289</v>
      </c>
      <c r="D585" s="88">
        <f>D591</f>
        <v>0</v>
      </c>
      <c r="E585" s="88">
        <f>E591</f>
        <v>0</v>
      </c>
      <c r="F585" s="88">
        <f>F591</f>
        <v>0</v>
      </c>
      <c r="G585" s="88">
        <f>G591</f>
        <v>0</v>
      </c>
      <c r="H585" s="88"/>
      <c r="I585" s="233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01">
        <f t="shared" si="125"/>
        <v>0</v>
      </c>
      <c r="AD585" s="215">
        <f t="shared" si="126"/>
        <v>0</v>
      </c>
      <c r="AE585" s="98"/>
      <c r="AF585" s="86">
        <f t="shared" si="144"/>
        <v>0</v>
      </c>
      <c r="AG585" s="210">
        <f t="shared" si="142"/>
        <v>0</v>
      </c>
      <c r="AH585" s="203">
        <f t="shared" si="143"/>
        <v>0</v>
      </c>
      <c r="AI585" s="190"/>
      <c r="AJ585" s="86"/>
      <c r="AK585" s="86"/>
      <c r="AL585" s="86"/>
      <c r="AM585" s="86"/>
      <c r="AN585" s="202">
        <f t="shared" si="140"/>
        <v>0</v>
      </c>
    </row>
    <row r="586" spans="1:40" ht="15" customHeight="1" hidden="1" thickBot="1">
      <c r="A586" s="121" t="s">
        <v>487</v>
      </c>
      <c r="B586" s="111"/>
      <c r="C586" s="111" t="s">
        <v>259</v>
      </c>
      <c r="D586" s="98">
        <f aca="true" t="shared" si="145" ref="D586:G587">D587</f>
        <v>0</v>
      </c>
      <c r="E586" s="98">
        <f t="shared" si="145"/>
        <v>0</v>
      </c>
      <c r="F586" s="98">
        <f t="shared" si="145"/>
        <v>0</v>
      </c>
      <c r="G586" s="98">
        <f t="shared" si="145"/>
        <v>0</v>
      </c>
      <c r="H586" s="98"/>
      <c r="I586" s="221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01">
        <f aca="true" t="shared" si="146" ref="AC586:AC602">SUM(J586:AB586)</f>
        <v>0</v>
      </c>
      <c r="AD586" s="215">
        <f aca="true" t="shared" si="147" ref="AD586:AD602">F586+AC586</f>
        <v>0</v>
      </c>
      <c r="AE586" s="98"/>
      <c r="AF586" s="98">
        <f t="shared" si="144"/>
        <v>0</v>
      </c>
      <c r="AG586" s="210">
        <f t="shared" si="142"/>
        <v>0</v>
      </c>
      <c r="AH586" s="203">
        <f t="shared" si="143"/>
        <v>0</v>
      </c>
      <c r="AI586" s="190"/>
      <c r="AJ586" s="86"/>
      <c r="AK586" s="86"/>
      <c r="AL586" s="86"/>
      <c r="AM586" s="86"/>
      <c r="AN586" s="202">
        <f t="shared" si="140"/>
        <v>0</v>
      </c>
    </row>
    <row r="587" spans="1:40" ht="24.75" customHeight="1" hidden="1" thickBot="1">
      <c r="A587" s="121" t="s">
        <v>536</v>
      </c>
      <c r="B587" s="111"/>
      <c r="C587" s="111" t="s">
        <v>291</v>
      </c>
      <c r="D587" s="98">
        <f t="shared" si="145"/>
        <v>0</v>
      </c>
      <c r="E587" s="98">
        <f t="shared" si="145"/>
        <v>0</v>
      </c>
      <c r="F587" s="98">
        <f t="shared" si="145"/>
        <v>0</v>
      </c>
      <c r="G587" s="98">
        <f t="shared" si="145"/>
        <v>0</v>
      </c>
      <c r="H587" s="98"/>
      <c r="I587" s="221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01">
        <f t="shared" si="146"/>
        <v>0</v>
      </c>
      <c r="AD587" s="215">
        <f t="shared" si="147"/>
        <v>0</v>
      </c>
      <c r="AE587" s="98"/>
      <c r="AF587" s="98">
        <f t="shared" si="144"/>
        <v>0</v>
      </c>
      <c r="AG587" s="210">
        <f t="shared" si="142"/>
        <v>0</v>
      </c>
      <c r="AH587" s="203">
        <f t="shared" si="143"/>
        <v>0</v>
      </c>
      <c r="AI587" s="190"/>
      <c r="AJ587" s="86"/>
      <c r="AK587" s="86"/>
      <c r="AL587" s="86"/>
      <c r="AM587" s="86"/>
      <c r="AN587" s="202">
        <f t="shared" si="140"/>
        <v>0</v>
      </c>
    </row>
    <row r="588" spans="1:40" ht="16.5" customHeight="1" hidden="1" thickBot="1">
      <c r="A588" s="121" t="s">
        <v>537</v>
      </c>
      <c r="B588" s="111"/>
      <c r="C588" s="111" t="s">
        <v>292</v>
      </c>
      <c r="D588" s="98">
        <f>D593</f>
        <v>0</v>
      </c>
      <c r="E588" s="98">
        <f>E593</f>
        <v>0</v>
      </c>
      <c r="F588" s="98">
        <f>F593</f>
        <v>0</v>
      </c>
      <c r="G588" s="98">
        <f>G593</f>
        <v>0</v>
      </c>
      <c r="H588" s="98"/>
      <c r="I588" s="221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01">
        <f t="shared" si="146"/>
        <v>0</v>
      </c>
      <c r="AD588" s="215">
        <f t="shared" si="147"/>
        <v>0</v>
      </c>
      <c r="AE588" s="98"/>
      <c r="AF588" s="98">
        <f t="shared" si="144"/>
        <v>0</v>
      </c>
      <c r="AG588" s="210">
        <f t="shared" si="142"/>
        <v>0</v>
      </c>
      <c r="AH588" s="203">
        <f t="shared" si="143"/>
        <v>0</v>
      </c>
      <c r="AI588" s="190"/>
      <c r="AJ588" s="86"/>
      <c r="AK588" s="86"/>
      <c r="AL588" s="86"/>
      <c r="AM588" s="86"/>
      <c r="AN588" s="202">
        <f t="shared" si="140"/>
        <v>0</v>
      </c>
    </row>
    <row r="589" spans="1:40" ht="22.5" customHeight="1" hidden="1" thickBot="1">
      <c r="A589" s="126" t="s">
        <v>293</v>
      </c>
      <c r="B589" s="116"/>
      <c r="C589" s="178" t="s">
        <v>294</v>
      </c>
      <c r="D589" s="89">
        <f>D591</f>
        <v>0</v>
      </c>
      <c r="E589" s="89">
        <f>E591</f>
        <v>0</v>
      </c>
      <c r="F589" s="89">
        <f>F591</f>
        <v>0</v>
      </c>
      <c r="G589" s="89">
        <f>G591</f>
        <v>0</v>
      </c>
      <c r="H589" s="89"/>
      <c r="I589" s="234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01">
        <f t="shared" si="146"/>
        <v>0</v>
      </c>
      <c r="AD589" s="215">
        <f t="shared" si="147"/>
        <v>0</v>
      </c>
      <c r="AE589" s="91"/>
      <c r="AF589" s="81">
        <f t="shared" si="144"/>
        <v>0</v>
      </c>
      <c r="AG589" s="83">
        <f t="shared" si="142"/>
        <v>0</v>
      </c>
      <c r="AH589" s="204">
        <f t="shared" si="143"/>
        <v>0</v>
      </c>
      <c r="AI589" s="106"/>
      <c r="AJ589" s="79"/>
      <c r="AK589" s="79"/>
      <c r="AL589" s="79"/>
      <c r="AM589" s="79"/>
      <c r="AN589" s="202">
        <f t="shared" si="140"/>
        <v>0</v>
      </c>
    </row>
    <row r="590" spans="1:40" ht="15.75" customHeight="1" hidden="1" thickBot="1">
      <c r="A590" s="123"/>
      <c r="B590" s="113"/>
      <c r="C590" s="109" t="s">
        <v>377</v>
      </c>
      <c r="D590" s="91"/>
      <c r="E590" s="91"/>
      <c r="F590" s="91" t="s">
        <v>168</v>
      </c>
      <c r="G590" s="91" t="s">
        <v>168</v>
      </c>
      <c r="H590" s="91"/>
      <c r="I590" s="108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01">
        <f t="shared" si="146"/>
        <v>0</v>
      </c>
      <c r="AD590" s="215" t="e">
        <f t="shared" si="147"/>
        <v>#VALUE!</v>
      </c>
      <c r="AE590" s="91"/>
      <c r="AF590" s="81"/>
      <c r="AG590" s="83">
        <f t="shared" si="142"/>
        <v>0</v>
      </c>
      <c r="AH590" s="204">
        <f t="shared" si="143"/>
        <v>0</v>
      </c>
      <c r="AI590" s="106"/>
      <c r="AJ590" s="79"/>
      <c r="AK590" s="79"/>
      <c r="AL590" s="79"/>
      <c r="AM590" s="79"/>
      <c r="AN590" s="202">
        <f t="shared" si="140"/>
        <v>0</v>
      </c>
    </row>
    <row r="591" spans="1:40" ht="15" customHeight="1" hidden="1" thickBot="1">
      <c r="A591" s="123" t="s">
        <v>487</v>
      </c>
      <c r="B591" s="113"/>
      <c r="C591" s="179" t="s">
        <v>295</v>
      </c>
      <c r="D591" s="91">
        <f aca="true" t="shared" si="148" ref="D591:G592">D592</f>
        <v>0</v>
      </c>
      <c r="E591" s="91">
        <f t="shared" si="148"/>
        <v>0</v>
      </c>
      <c r="F591" s="91">
        <f t="shared" si="148"/>
        <v>0</v>
      </c>
      <c r="G591" s="91">
        <f t="shared" si="148"/>
        <v>0</v>
      </c>
      <c r="H591" s="91"/>
      <c r="I591" s="108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01">
        <f t="shared" si="146"/>
        <v>0</v>
      </c>
      <c r="AD591" s="215">
        <f t="shared" si="147"/>
        <v>0</v>
      </c>
      <c r="AE591" s="91"/>
      <c r="AF591" s="91">
        <f aca="true" t="shared" si="149" ref="AF591:AF598">G591</f>
        <v>0</v>
      </c>
      <c r="AG591" s="83">
        <f t="shared" si="142"/>
        <v>0</v>
      </c>
      <c r="AH591" s="204">
        <f t="shared" si="143"/>
        <v>0</v>
      </c>
      <c r="AI591" s="106"/>
      <c r="AJ591" s="79"/>
      <c r="AK591" s="79"/>
      <c r="AL591" s="79"/>
      <c r="AM591" s="79"/>
      <c r="AN591" s="202">
        <f t="shared" si="140"/>
        <v>0</v>
      </c>
    </row>
    <row r="592" spans="1:40" ht="22.5" customHeight="1" hidden="1" thickBot="1">
      <c r="A592" s="123" t="s">
        <v>536</v>
      </c>
      <c r="B592" s="113"/>
      <c r="C592" s="179" t="s">
        <v>296</v>
      </c>
      <c r="D592" s="91">
        <f t="shared" si="148"/>
        <v>0</v>
      </c>
      <c r="E592" s="91">
        <f t="shared" si="148"/>
        <v>0</v>
      </c>
      <c r="F592" s="91">
        <f t="shared" si="148"/>
        <v>0</v>
      </c>
      <c r="G592" s="91">
        <f t="shared" si="148"/>
        <v>0</v>
      </c>
      <c r="H592" s="91"/>
      <c r="I592" s="108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01">
        <f t="shared" si="146"/>
        <v>0</v>
      </c>
      <c r="AD592" s="215">
        <f t="shared" si="147"/>
        <v>0</v>
      </c>
      <c r="AE592" s="91"/>
      <c r="AF592" s="91">
        <f t="shared" si="149"/>
        <v>0</v>
      </c>
      <c r="AG592" s="83">
        <f t="shared" si="142"/>
        <v>0</v>
      </c>
      <c r="AH592" s="204">
        <f t="shared" si="143"/>
        <v>0</v>
      </c>
      <c r="AI592" s="106"/>
      <c r="AJ592" s="79"/>
      <c r="AK592" s="79"/>
      <c r="AL592" s="79"/>
      <c r="AM592" s="79"/>
      <c r="AN592" s="202">
        <f t="shared" si="140"/>
        <v>0</v>
      </c>
    </row>
    <row r="593" spans="1:40" ht="13.5" customHeight="1" hidden="1" thickBot="1">
      <c r="A593" s="123" t="s">
        <v>537</v>
      </c>
      <c r="B593" s="113"/>
      <c r="C593" s="179" t="s">
        <v>297</v>
      </c>
      <c r="D593" s="91"/>
      <c r="E593" s="91"/>
      <c r="F593" s="91"/>
      <c r="G593" s="91"/>
      <c r="H593" s="91"/>
      <c r="I593" s="108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01">
        <f t="shared" si="146"/>
        <v>0</v>
      </c>
      <c r="AD593" s="215">
        <f t="shared" si="147"/>
        <v>0</v>
      </c>
      <c r="AE593" s="91"/>
      <c r="AF593" s="91">
        <f t="shared" si="149"/>
        <v>0</v>
      </c>
      <c r="AG593" s="83">
        <f t="shared" si="142"/>
        <v>0</v>
      </c>
      <c r="AH593" s="204">
        <f t="shared" si="143"/>
        <v>0</v>
      </c>
      <c r="AI593" s="198">
        <v>73953.99</v>
      </c>
      <c r="AJ593" s="79"/>
      <c r="AK593" s="79"/>
      <c r="AL593" s="79"/>
      <c r="AM593" s="79"/>
      <c r="AN593" s="202">
        <f t="shared" si="140"/>
        <v>73953.99</v>
      </c>
    </row>
    <row r="594" spans="1:40" ht="20.25" customHeight="1" thickBot="1">
      <c r="A594" s="120" t="s">
        <v>763</v>
      </c>
      <c r="B594" s="111"/>
      <c r="C594" s="176" t="s">
        <v>764</v>
      </c>
      <c r="D594" s="86">
        <f aca="true" t="shared" si="150" ref="D594:G596">D595</f>
        <v>50000</v>
      </c>
      <c r="E594" s="86">
        <f t="shared" si="150"/>
        <v>50000</v>
      </c>
      <c r="F594" s="86">
        <f t="shared" si="150"/>
        <v>15635</v>
      </c>
      <c r="G594" s="86">
        <f t="shared" si="150"/>
        <v>25700.4</v>
      </c>
      <c r="H594" s="86"/>
      <c r="I594" s="229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01">
        <f t="shared" si="146"/>
        <v>0</v>
      </c>
      <c r="AD594" s="215">
        <f t="shared" si="147"/>
        <v>15635</v>
      </c>
      <c r="AE594" s="98"/>
      <c r="AF594" s="86">
        <f t="shared" si="149"/>
        <v>25700.4</v>
      </c>
      <c r="AG594" s="210">
        <f t="shared" si="142"/>
        <v>24299.6</v>
      </c>
      <c r="AH594" s="203">
        <f t="shared" si="143"/>
        <v>24299.6</v>
      </c>
      <c r="AI594" s="190"/>
      <c r="AJ594" s="86"/>
      <c r="AK594" s="86"/>
      <c r="AL594" s="86"/>
      <c r="AM594" s="86"/>
      <c r="AN594" s="202">
        <f t="shared" si="140"/>
        <v>0</v>
      </c>
    </row>
    <row r="595" spans="1:40" ht="18" customHeight="1" thickBot="1">
      <c r="A595" s="121" t="s">
        <v>487</v>
      </c>
      <c r="B595" s="111"/>
      <c r="C595" s="111" t="s">
        <v>765</v>
      </c>
      <c r="D595" s="98">
        <f t="shared" si="150"/>
        <v>50000</v>
      </c>
      <c r="E595" s="98">
        <f t="shared" si="150"/>
        <v>50000</v>
      </c>
      <c r="F595" s="98">
        <f t="shared" si="150"/>
        <v>15635</v>
      </c>
      <c r="G595" s="98">
        <f t="shared" si="150"/>
        <v>25700.4</v>
      </c>
      <c r="H595" s="98"/>
      <c r="I595" s="221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01">
        <f t="shared" si="146"/>
        <v>0</v>
      </c>
      <c r="AD595" s="215">
        <f t="shared" si="147"/>
        <v>15635</v>
      </c>
      <c r="AE595" s="98"/>
      <c r="AF595" s="98">
        <f t="shared" si="149"/>
        <v>25700.4</v>
      </c>
      <c r="AG595" s="210">
        <f t="shared" si="142"/>
        <v>24299.6</v>
      </c>
      <c r="AH595" s="203">
        <f t="shared" si="143"/>
        <v>24299.6</v>
      </c>
      <c r="AI595" s="190"/>
      <c r="AJ595" s="86"/>
      <c r="AK595" s="86"/>
      <c r="AL595" s="86"/>
      <c r="AM595" s="86"/>
      <c r="AN595" s="202">
        <f t="shared" si="140"/>
        <v>0</v>
      </c>
    </row>
    <row r="596" spans="1:40" ht="16.5" customHeight="1" thickBot="1">
      <c r="A596" s="121" t="s">
        <v>768</v>
      </c>
      <c r="B596" s="111"/>
      <c r="C596" s="111" t="s">
        <v>766</v>
      </c>
      <c r="D596" s="98">
        <f t="shared" si="150"/>
        <v>50000</v>
      </c>
      <c r="E596" s="98">
        <f t="shared" si="150"/>
        <v>50000</v>
      </c>
      <c r="F596" s="98">
        <f t="shared" si="150"/>
        <v>15635</v>
      </c>
      <c r="G596" s="98">
        <f t="shared" si="150"/>
        <v>25700.4</v>
      </c>
      <c r="H596" s="98"/>
      <c r="I596" s="221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01">
        <f t="shared" si="146"/>
        <v>0</v>
      </c>
      <c r="AD596" s="215">
        <f t="shared" si="147"/>
        <v>15635</v>
      </c>
      <c r="AE596" s="98"/>
      <c r="AF596" s="98">
        <f t="shared" si="149"/>
        <v>25700.4</v>
      </c>
      <c r="AG596" s="210">
        <f t="shared" si="142"/>
        <v>24299.6</v>
      </c>
      <c r="AH596" s="203">
        <f t="shared" si="143"/>
        <v>24299.6</v>
      </c>
      <c r="AI596" s="190"/>
      <c r="AJ596" s="86"/>
      <c r="AK596" s="86"/>
      <c r="AL596" s="86"/>
      <c r="AM596" s="86"/>
      <c r="AN596" s="202">
        <f t="shared" si="140"/>
        <v>0</v>
      </c>
    </row>
    <row r="597" spans="1:40" ht="16.5" customHeight="1" thickBot="1">
      <c r="A597" s="121" t="s">
        <v>513</v>
      </c>
      <c r="B597" s="111"/>
      <c r="C597" s="111" t="s">
        <v>767</v>
      </c>
      <c r="D597" s="98">
        <f>D602</f>
        <v>50000</v>
      </c>
      <c r="E597" s="98">
        <f>E602</f>
        <v>50000</v>
      </c>
      <c r="F597" s="98">
        <f>F602</f>
        <v>15635</v>
      </c>
      <c r="G597" s="98">
        <f>G602</f>
        <v>25700.4</v>
      </c>
      <c r="H597" s="98"/>
      <c r="I597" s="221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01">
        <f t="shared" si="146"/>
        <v>0</v>
      </c>
      <c r="AD597" s="215">
        <f t="shared" si="147"/>
        <v>15635</v>
      </c>
      <c r="AE597" s="98"/>
      <c r="AF597" s="98">
        <f t="shared" si="149"/>
        <v>25700.4</v>
      </c>
      <c r="AG597" s="210">
        <f t="shared" si="142"/>
        <v>24299.6</v>
      </c>
      <c r="AH597" s="203">
        <f t="shared" si="143"/>
        <v>24299.6</v>
      </c>
      <c r="AI597" s="190"/>
      <c r="AJ597" s="86"/>
      <c r="AK597" s="86"/>
      <c r="AL597" s="86"/>
      <c r="AM597" s="86"/>
      <c r="AN597" s="202">
        <f t="shared" si="140"/>
        <v>0</v>
      </c>
    </row>
    <row r="598" spans="1:40" ht="26.25" customHeight="1" thickBot="1">
      <c r="A598" s="122" t="s">
        <v>772</v>
      </c>
      <c r="B598" s="113"/>
      <c r="C598" s="112" t="s">
        <v>771</v>
      </c>
      <c r="D598" s="79">
        <f>D600</f>
        <v>50000</v>
      </c>
      <c r="E598" s="79">
        <f>E600</f>
        <v>50000</v>
      </c>
      <c r="F598" s="79">
        <f>F600</f>
        <v>15635</v>
      </c>
      <c r="G598" s="79">
        <f>G600</f>
        <v>25700.4</v>
      </c>
      <c r="H598" s="79"/>
      <c r="I598" s="22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01">
        <f t="shared" si="146"/>
        <v>0</v>
      </c>
      <c r="AD598" s="215">
        <f t="shared" si="147"/>
        <v>15635</v>
      </c>
      <c r="AE598" s="91"/>
      <c r="AF598" s="79">
        <f t="shared" si="149"/>
        <v>25700.4</v>
      </c>
      <c r="AG598" s="83">
        <f t="shared" si="142"/>
        <v>24299.6</v>
      </c>
      <c r="AH598" s="204">
        <f t="shared" si="143"/>
        <v>24299.6</v>
      </c>
      <c r="AI598" s="106"/>
      <c r="AJ598" s="79"/>
      <c r="AK598" s="79"/>
      <c r="AL598" s="79"/>
      <c r="AM598" s="79"/>
      <c r="AN598" s="202">
        <f>AI598+AJ598+AK598+AL598+AM598</f>
        <v>0</v>
      </c>
    </row>
    <row r="599" spans="1:40" ht="12.75" customHeight="1" thickBot="1">
      <c r="A599" s="123"/>
      <c r="B599" s="113"/>
      <c r="C599" s="109" t="s">
        <v>377</v>
      </c>
      <c r="D599" s="81"/>
      <c r="E599" s="81"/>
      <c r="F599" s="81"/>
      <c r="G599" s="81"/>
      <c r="H599" s="81"/>
      <c r="I599" s="224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01">
        <f t="shared" si="146"/>
        <v>0</v>
      </c>
      <c r="AD599" s="215">
        <f t="shared" si="147"/>
        <v>0</v>
      </c>
      <c r="AE599" s="91"/>
      <c r="AF599" s="81"/>
      <c r="AG599" s="83">
        <f t="shared" si="142"/>
        <v>0</v>
      </c>
      <c r="AH599" s="204">
        <f t="shared" si="143"/>
        <v>0</v>
      </c>
      <c r="AI599" s="106"/>
      <c r="AJ599" s="79"/>
      <c r="AK599" s="79"/>
      <c r="AL599" s="79"/>
      <c r="AM599" s="79"/>
      <c r="AN599" s="202">
        <f>AI599+AJ599+AK599+AL599+AM599</f>
        <v>0</v>
      </c>
    </row>
    <row r="600" spans="1:40" ht="15" customHeight="1" thickBot="1">
      <c r="A600" s="123" t="s">
        <v>487</v>
      </c>
      <c r="B600" s="113"/>
      <c r="C600" s="113" t="s">
        <v>773</v>
      </c>
      <c r="D600" s="91">
        <f aca="true" t="shared" si="151" ref="D600:G601">D601</f>
        <v>50000</v>
      </c>
      <c r="E600" s="91">
        <f t="shared" si="151"/>
        <v>50000</v>
      </c>
      <c r="F600" s="91">
        <f t="shared" si="151"/>
        <v>15635</v>
      </c>
      <c r="G600" s="91">
        <f t="shared" si="151"/>
        <v>25700.4</v>
      </c>
      <c r="H600" s="91"/>
      <c r="I600" s="108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01">
        <f t="shared" si="146"/>
        <v>0</v>
      </c>
      <c r="AD600" s="215">
        <f t="shared" si="147"/>
        <v>15635</v>
      </c>
      <c r="AE600" s="91"/>
      <c r="AF600" s="91">
        <f>G600</f>
        <v>25700.4</v>
      </c>
      <c r="AG600" s="83">
        <f t="shared" si="142"/>
        <v>24299.6</v>
      </c>
      <c r="AH600" s="204">
        <f t="shared" si="143"/>
        <v>24299.6</v>
      </c>
      <c r="AI600" s="106"/>
      <c r="AJ600" s="79"/>
      <c r="AK600" s="79"/>
      <c r="AL600" s="79"/>
      <c r="AM600" s="79"/>
      <c r="AN600" s="202">
        <f>AI600+AJ600+AK600+AL600+AM600</f>
        <v>0</v>
      </c>
    </row>
    <row r="601" spans="1:40" ht="15" customHeight="1" thickBot="1">
      <c r="A601" s="123" t="s">
        <v>769</v>
      </c>
      <c r="B601" s="113"/>
      <c r="C601" s="113" t="s">
        <v>774</v>
      </c>
      <c r="D601" s="91">
        <f t="shared" si="151"/>
        <v>50000</v>
      </c>
      <c r="E601" s="91">
        <f t="shared" si="151"/>
        <v>50000</v>
      </c>
      <c r="F601" s="91">
        <f t="shared" si="151"/>
        <v>15635</v>
      </c>
      <c r="G601" s="91">
        <f t="shared" si="151"/>
        <v>25700.4</v>
      </c>
      <c r="H601" s="91"/>
      <c r="I601" s="108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01">
        <f t="shared" si="146"/>
        <v>0</v>
      </c>
      <c r="AD601" s="215">
        <f t="shared" si="147"/>
        <v>15635</v>
      </c>
      <c r="AE601" s="91"/>
      <c r="AF601" s="91"/>
      <c r="AG601" s="83">
        <f>D601-AF601</f>
        <v>50000</v>
      </c>
      <c r="AH601" s="204">
        <f>E601-AF601</f>
        <v>50000</v>
      </c>
      <c r="AI601" s="106"/>
      <c r="AJ601" s="79"/>
      <c r="AK601" s="79"/>
      <c r="AL601" s="79"/>
      <c r="AM601" s="79"/>
      <c r="AN601" s="202"/>
    </row>
    <row r="602" spans="1:40" ht="15" customHeight="1" thickBot="1">
      <c r="A602" s="123" t="s">
        <v>770</v>
      </c>
      <c r="B602" s="113"/>
      <c r="C602" s="113" t="s">
        <v>775</v>
      </c>
      <c r="D602" s="91">
        <v>50000</v>
      </c>
      <c r="E602" s="91">
        <v>50000</v>
      </c>
      <c r="F602" s="91">
        <v>15635</v>
      </c>
      <c r="G602" s="91">
        <v>25700.4</v>
      </c>
      <c r="H602" s="91"/>
      <c r="I602" s="108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01">
        <f t="shared" si="146"/>
        <v>0</v>
      </c>
      <c r="AD602" s="215">
        <f t="shared" si="147"/>
        <v>15635</v>
      </c>
      <c r="AE602" s="91"/>
      <c r="AF602" s="91"/>
      <c r="AG602" s="83">
        <f>D602-AF602</f>
        <v>50000</v>
      </c>
      <c r="AH602" s="204">
        <f>E602-AF602</f>
        <v>50000</v>
      </c>
      <c r="AI602" s="106"/>
      <c r="AJ602" s="79"/>
      <c r="AK602" s="79"/>
      <c r="AL602" s="79"/>
      <c r="AM602" s="79"/>
      <c r="AN602" s="202"/>
    </row>
    <row r="603" spans="1:40" ht="24.75" customHeight="1" thickBot="1">
      <c r="A603" s="319" t="s">
        <v>866</v>
      </c>
      <c r="B603" s="320"/>
      <c r="C603" s="320" t="s">
        <v>864</v>
      </c>
      <c r="D603" s="321">
        <f>D604</f>
        <v>9196.72</v>
      </c>
      <c r="E603" s="321">
        <f>E604</f>
        <v>9196.72</v>
      </c>
      <c r="F603" s="321"/>
      <c r="G603" s="321">
        <f>G604</f>
        <v>4357.92</v>
      </c>
      <c r="H603" s="321"/>
      <c r="I603" s="322"/>
      <c r="J603" s="322"/>
      <c r="K603" s="322"/>
      <c r="L603" s="322"/>
      <c r="M603" s="322"/>
      <c r="N603" s="322"/>
      <c r="O603" s="322"/>
      <c r="P603" s="322"/>
      <c r="Q603" s="322"/>
      <c r="R603" s="322"/>
      <c r="S603" s="322"/>
      <c r="T603" s="322"/>
      <c r="U603" s="322"/>
      <c r="V603" s="322"/>
      <c r="W603" s="322"/>
      <c r="X603" s="322"/>
      <c r="Y603" s="322"/>
      <c r="Z603" s="322"/>
      <c r="AA603" s="322"/>
      <c r="AB603" s="322"/>
      <c r="AC603" s="323"/>
      <c r="AD603" s="322"/>
      <c r="AE603" s="321"/>
      <c r="AF603" s="321">
        <f>AF604</f>
        <v>4357.92</v>
      </c>
      <c r="AG603" s="324">
        <f>D603-AF603</f>
        <v>4838.799999999999</v>
      </c>
      <c r="AH603" s="325">
        <f>E603-AF603</f>
        <v>4838.799999999999</v>
      </c>
      <c r="AI603" s="106"/>
      <c r="AJ603" s="79"/>
      <c r="AK603" s="79"/>
      <c r="AL603" s="79"/>
      <c r="AM603" s="79"/>
      <c r="AN603" s="202"/>
    </row>
    <row r="604" spans="1:40" ht="15.75" customHeight="1" thickBot="1">
      <c r="A604" s="299" t="s">
        <v>487</v>
      </c>
      <c r="B604" s="300"/>
      <c r="C604" s="300" t="s">
        <v>865</v>
      </c>
      <c r="D604" s="301">
        <f>D605</f>
        <v>9196.72</v>
      </c>
      <c r="E604" s="387">
        <f>E605</f>
        <v>9196.72</v>
      </c>
      <c r="F604" s="301"/>
      <c r="G604" s="301">
        <f>G605</f>
        <v>4357.92</v>
      </c>
      <c r="H604" s="301"/>
      <c r="I604" s="302"/>
      <c r="J604" s="303"/>
      <c r="K604" s="303"/>
      <c r="L604" s="303"/>
      <c r="M604" s="303"/>
      <c r="N604" s="303"/>
      <c r="O604" s="303"/>
      <c r="P604" s="303"/>
      <c r="Q604" s="303"/>
      <c r="R604" s="303"/>
      <c r="S604" s="303"/>
      <c r="T604" s="303"/>
      <c r="U604" s="303"/>
      <c r="V604" s="303"/>
      <c r="W604" s="303"/>
      <c r="X604" s="303"/>
      <c r="Y604" s="303"/>
      <c r="Z604" s="303"/>
      <c r="AA604" s="303"/>
      <c r="AB604" s="303"/>
      <c r="AC604" s="304"/>
      <c r="AD604" s="303"/>
      <c r="AE604" s="301"/>
      <c r="AF604" s="301">
        <f>G604</f>
        <v>4357.92</v>
      </c>
      <c r="AG604" s="83">
        <f>D604-AF604</f>
        <v>4838.799999999999</v>
      </c>
      <c r="AH604" s="204">
        <f>E604-AF604</f>
        <v>4838.799999999999</v>
      </c>
      <c r="AI604" s="106"/>
      <c r="AJ604" s="79"/>
      <c r="AK604" s="79"/>
      <c r="AL604" s="79"/>
      <c r="AM604" s="79"/>
      <c r="AN604" s="202"/>
    </row>
    <row r="605" spans="1:40" ht="24.75" customHeight="1" thickBot="1">
      <c r="A605" s="305" t="s">
        <v>867</v>
      </c>
      <c r="B605" s="300"/>
      <c r="C605" s="300" t="s">
        <v>863</v>
      </c>
      <c r="D605" s="301">
        <v>9196.72</v>
      </c>
      <c r="E605" s="387">
        <v>9196.72</v>
      </c>
      <c r="F605" s="301"/>
      <c r="G605" s="301">
        <v>4357.92</v>
      </c>
      <c r="H605" s="301"/>
      <c r="I605" s="302"/>
      <c r="J605" s="303"/>
      <c r="K605" s="303"/>
      <c r="L605" s="303"/>
      <c r="M605" s="303"/>
      <c r="N605" s="303"/>
      <c r="O605" s="303"/>
      <c r="P605" s="303"/>
      <c r="Q605" s="303"/>
      <c r="R605" s="303"/>
      <c r="S605" s="303"/>
      <c r="T605" s="303"/>
      <c r="U605" s="303"/>
      <c r="V605" s="303"/>
      <c r="W605" s="303"/>
      <c r="X605" s="303"/>
      <c r="Y605" s="303"/>
      <c r="Z605" s="303"/>
      <c r="AA605" s="303"/>
      <c r="AB605" s="303"/>
      <c r="AC605" s="304"/>
      <c r="AD605" s="303"/>
      <c r="AE605" s="301"/>
      <c r="AF605" s="301">
        <f>G605</f>
        <v>4357.92</v>
      </c>
      <c r="AG605" s="83">
        <f>D605-AF605</f>
        <v>4838.799999999999</v>
      </c>
      <c r="AH605" s="204">
        <f>E605-AF605</f>
        <v>4838.799999999999</v>
      </c>
      <c r="AI605" s="106"/>
      <c r="AJ605" s="79"/>
      <c r="AK605" s="79"/>
      <c r="AL605" s="79"/>
      <c r="AM605" s="79"/>
      <c r="AN605" s="202"/>
    </row>
    <row r="606" spans="1:40" ht="24" customHeight="1" thickBot="1">
      <c r="A606" s="129" t="s">
        <v>438</v>
      </c>
      <c r="B606" s="130" t="s">
        <v>687</v>
      </c>
      <c r="C606" s="130"/>
      <c r="D606" s="105">
        <f>Доходы!C97-'Расходы '!D13</f>
        <v>-963455</v>
      </c>
      <c r="E606" s="388">
        <f>Доходы!D97-'Расходы '!E13</f>
        <v>-1258959.3900000006</v>
      </c>
      <c r="F606" s="105">
        <f>Доходы!C97-'Расходы '!F13</f>
        <v>-57754.59999999963</v>
      </c>
      <c r="G606" s="105">
        <f>Доходы!D97-'Расходы '!G13</f>
        <v>42500.49999999814</v>
      </c>
      <c r="H606" s="105"/>
      <c r="I606" s="105"/>
      <c r="J606" s="181"/>
      <c r="K606" s="181"/>
      <c r="L606" s="181"/>
      <c r="M606" s="181"/>
      <c r="N606" s="181"/>
      <c r="O606" s="181"/>
      <c r="P606" s="181"/>
      <c r="Q606" s="181"/>
      <c r="R606" s="181"/>
      <c r="S606" s="181"/>
      <c r="T606" s="181"/>
      <c r="U606" s="181"/>
      <c r="V606" s="181"/>
      <c r="W606" s="181"/>
      <c r="X606" s="181"/>
      <c r="Y606" s="181"/>
      <c r="Z606" s="181"/>
      <c r="AA606" s="181"/>
      <c r="AB606" s="181"/>
      <c r="AC606" s="181"/>
      <c r="AD606" s="181"/>
      <c r="AE606" s="105"/>
      <c r="AF606" s="105">
        <f>G606</f>
        <v>42500.49999999814</v>
      </c>
      <c r="AG606" s="181">
        <f aca="true" t="shared" si="152" ref="AG606:AG611">D606-AF606</f>
        <v>-1005955.4999999981</v>
      </c>
      <c r="AH606" s="208">
        <f aca="true" t="shared" si="153" ref="AH606:AH611">E606-AF606</f>
        <v>-1301459.8899999987</v>
      </c>
      <c r="AI606" s="107"/>
      <c r="AJ606" s="81"/>
      <c r="AK606" s="81"/>
      <c r="AL606" s="81"/>
      <c r="AM606" s="81"/>
      <c r="AN606" s="202">
        <f t="shared" si="140"/>
        <v>0</v>
      </c>
    </row>
    <row r="607" spans="1:40" ht="0.75" customHeight="1" hidden="1" thickBot="1">
      <c r="A607" s="194"/>
      <c r="B607" s="195"/>
      <c r="C607" s="195"/>
      <c r="D607" s="196"/>
      <c r="E607" s="108"/>
      <c r="F607" s="108"/>
      <c r="G607" s="108"/>
      <c r="H607" s="108"/>
      <c r="I607" s="108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08"/>
      <c r="AF607" s="108"/>
      <c r="AG607" s="209">
        <f t="shared" si="152"/>
        <v>0</v>
      </c>
      <c r="AH607" s="209">
        <f t="shared" si="153"/>
        <v>0</v>
      </c>
      <c r="AI607" s="185"/>
      <c r="AJ607" s="185"/>
      <c r="AK607" s="185"/>
      <c r="AL607" s="185"/>
      <c r="AM607" s="185"/>
      <c r="AN607" s="185"/>
    </row>
    <row r="608" spans="1:40" ht="15" customHeight="1" hidden="1">
      <c r="A608" s="123"/>
      <c r="B608" s="113"/>
      <c r="C608" s="113"/>
      <c r="D608" s="69"/>
      <c r="E608" s="91"/>
      <c r="F608" s="91"/>
      <c r="G608" s="91"/>
      <c r="H608" s="91"/>
      <c r="I608" s="91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91"/>
      <c r="AF608" s="91"/>
      <c r="AG608" s="102">
        <f t="shared" si="152"/>
        <v>0</v>
      </c>
      <c r="AH608" s="100">
        <f t="shared" si="153"/>
        <v>0</v>
      </c>
      <c r="AI608" s="185"/>
      <c r="AJ608" s="185"/>
      <c r="AK608" s="185"/>
      <c r="AL608" s="185"/>
      <c r="AM608" s="185"/>
      <c r="AN608" s="185"/>
    </row>
    <row r="609" spans="1:40" ht="15" customHeight="1" hidden="1">
      <c r="A609" s="123"/>
      <c r="B609" s="113"/>
      <c r="C609" s="113"/>
      <c r="D609" s="69"/>
      <c r="E609" s="91"/>
      <c r="F609" s="91"/>
      <c r="G609" s="91"/>
      <c r="H609" s="91"/>
      <c r="I609" s="91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91"/>
      <c r="AF609" s="91"/>
      <c r="AG609" s="102">
        <f t="shared" si="152"/>
        <v>0</v>
      </c>
      <c r="AH609" s="93">
        <f t="shared" si="153"/>
        <v>0</v>
      </c>
      <c r="AI609" s="185"/>
      <c r="AJ609" s="185"/>
      <c r="AK609" s="185"/>
      <c r="AL609" s="185"/>
      <c r="AM609" s="185"/>
      <c r="AN609" s="185"/>
    </row>
    <row r="610" spans="1:40" ht="15" customHeight="1" hidden="1">
      <c r="A610" s="123"/>
      <c r="B610" s="113"/>
      <c r="C610" s="113"/>
      <c r="D610" s="69"/>
      <c r="E610" s="91"/>
      <c r="F610" s="91"/>
      <c r="G610" s="91"/>
      <c r="H610" s="91"/>
      <c r="I610" s="91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91"/>
      <c r="AF610" s="91"/>
      <c r="AG610" s="102">
        <f t="shared" si="152"/>
        <v>0</v>
      </c>
      <c r="AH610" s="93">
        <f t="shared" si="153"/>
        <v>0</v>
      </c>
      <c r="AI610" s="185"/>
      <c r="AJ610" s="185"/>
      <c r="AK610" s="185"/>
      <c r="AL610" s="185"/>
      <c r="AM610" s="185"/>
      <c r="AN610" s="185"/>
    </row>
    <row r="611" spans="1:40" ht="24" customHeight="1" hidden="1" thickBot="1">
      <c r="A611" s="129" t="s">
        <v>438</v>
      </c>
      <c r="B611" s="130" t="s">
        <v>687</v>
      </c>
      <c r="C611" s="130"/>
      <c r="D611" s="94"/>
      <c r="E611" s="105"/>
      <c r="F611" s="105">
        <v>1297536.47</v>
      </c>
      <c r="G611" s="105">
        <v>1297536.47</v>
      </c>
      <c r="H611" s="105"/>
      <c r="I611" s="105"/>
      <c r="J611" s="181"/>
      <c r="K611" s="181"/>
      <c r="L611" s="181"/>
      <c r="M611" s="181"/>
      <c r="N611" s="181"/>
      <c r="O611" s="181"/>
      <c r="P611" s="181"/>
      <c r="Q611" s="181"/>
      <c r="R611" s="181"/>
      <c r="S611" s="181"/>
      <c r="T611" s="181"/>
      <c r="U611" s="181"/>
      <c r="V611" s="181"/>
      <c r="W611" s="181"/>
      <c r="X611" s="181"/>
      <c r="Y611" s="181"/>
      <c r="Z611" s="181"/>
      <c r="AA611" s="181"/>
      <c r="AB611" s="181"/>
      <c r="AC611" s="181"/>
      <c r="AD611" s="181"/>
      <c r="AE611" s="105"/>
      <c r="AF611" s="105">
        <v>1297536.47</v>
      </c>
      <c r="AG611" s="102">
        <f t="shared" si="152"/>
        <v>-1297536.47</v>
      </c>
      <c r="AH611" s="93">
        <f t="shared" si="153"/>
        <v>-1297536.47</v>
      </c>
      <c r="AI611" s="185"/>
      <c r="AJ611" s="185"/>
      <c r="AK611" s="185"/>
      <c r="AL611" s="185"/>
      <c r="AM611" s="185"/>
      <c r="AN611" s="185"/>
    </row>
  </sheetData>
  <sheetProtection/>
  <mergeCells count="1">
    <mergeCell ref="A4:A11"/>
  </mergeCells>
  <printOptions/>
  <pageMargins left="0.47" right="0.16" top="0.36" bottom="0.33" header="0.39" footer="0.3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2">
      <selection activeCell="B23" sqref="B23"/>
    </sheetView>
  </sheetViews>
  <sheetFormatPr defaultColWidth="9.00390625" defaultRowHeight="12.75"/>
  <cols>
    <col min="1" max="1" width="42.625" style="381" customWidth="1"/>
    <col min="2" max="2" width="5.00390625" style="381" customWidth="1"/>
    <col min="3" max="3" width="6.25390625" style="381" hidden="1" customWidth="1"/>
    <col min="4" max="4" width="32.625" style="381" customWidth="1"/>
    <col min="5" max="5" width="18.625" style="384" customWidth="1"/>
    <col min="6" max="6" width="14.75390625" style="384" customWidth="1"/>
    <col min="7" max="7" width="8.125" style="384" customWidth="1"/>
    <col min="8" max="8" width="8.875" style="384" customWidth="1"/>
    <col min="9" max="9" width="14.875" style="384" customWidth="1"/>
    <col min="10" max="10" width="13.875" style="384" customWidth="1"/>
    <col min="11" max="16384" width="9.125" style="384" customWidth="1"/>
  </cols>
  <sheetData>
    <row r="1" spans="2:4" ht="15" hidden="1">
      <c r="B1" s="382"/>
      <c r="C1" s="382"/>
      <c r="D1" s="383"/>
    </row>
    <row r="2" spans="1:10" s="385" customFormat="1" ht="52.5" customHeight="1" thickBot="1">
      <c r="A2" s="395" t="s">
        <v>998</v>
      </c>
      <c r="B2" s="395"/>
      <c r="C2" s="395"/>
      <c r="D2" s="395"/>
      <c r="E2" s="395"/>
      <c r="F2" s="396"/>
      <c r="G2" s="396"/>
      <c r="H2" s="396"/>
      <c r="I2" s="396"/>
      <c r="J2" s="396"/>
    </row>
    <row r="3" spans="1:10" s="385" customFormat="1" ht="21" customHeight="1">
      <c r="A3" s="397" t="s">
        <v>375</v>
      </c>
      <c r="B3" s="399" t="s">
        <v>949</v>
      </c>
      <c r="C3" s="399" t="s">
        <v>950</v>
      </c>
      <c r="D3" s="402" t="s">
        <v>951</v>
      </c>
      <c r="E3" s="326" t="s">
        <v>952</v>
      </c>
      <c r="F3" s="404" t="s">
        <v>953</v>
      </c>
      <c r="G3" s="405"/>
      <c r="H3" s="405"/>
      <c r="I3" s="405"/>
      <c r="J3" s="406" t="s">
        <v>954</v>
      </c>
    </row>
    <row r="4" spans="1:10" s="385" customFormat="1" ht="70.5" customHeight="1">
      <c r="A4" s="398"/>
      <c r="B4" s="400"/>
      <c r="C4" s="401"/>
      <c r="D4" s="403"/>
      <c r="E4" s="327" t="s">
        <v>955</v>
      </c>
      <c r="F4" s="328" t="s">
        <v>956</v>
      </c>
      <c r="G4" s="329" t="s">
        <v>957</v>
      </c>
      <c r="H4" s="329" t="s">
        <v>958</v>
      </c>
      <c r="I4" s="330" t="s">
        <v>392</v>
      </c>
      <c r="J4" s="407"/>
    </row>
    <row r="5" spans="1:10" ht="15" customHeight="1">
      <c r="A5" s="331">
        <v>1</v>
      </c>
      <c r="B5" s="332">
        <v>2</v>
      </c>
      <c r="C5" s="332" t="s">
        <v>959</v>
      </c>
      <c r="D5" s="332">
        <v>3</v>
      </c>
      <c r="E5" s="333">
        <v>4</v>
      </c>
      <c r="F5" s="334">
        <v>5</v>
      </c>
      <c r="G5" s="335">
        <v>6</v>
      </c>
      <c r="H5" s="335">
        <v>7</v>
      </c>
      <c r="I5" s="335">
        <v>8</v>
      </c>
      <c r="J5" s="336">
        <v>9</v>
      </c>
    </row>
    <row r="6" spans="1:10" ht="28.5" customHeight="1">
      <c r="A6" s="337" t="s">
        <v>423</v>
      </c>
      <c r="B6" s="338" t="s">
        <v>436</v>
      </c>
      <c r="C6" s="338" t="s">
        <v>419</v>
      </c>
      <c r="D6" s="338" t="s">
        <v>731</v>
      </c>
      <c r="E6" s="339">
        <f>E7+E36</f>
        <v>963455</v>
      </c>
      <c r="F6" s="339">
        <f>F7+F36</f>
        <v>-42500.5</v>
      </c>
      <c r="G6" s="339">
        <f>G7+G36</f>
        <v>0</v>
      </c>
      <c r="H6" s="339">
        <f>H7+H36</f>
        <v>0</v>
      </c>
      <c r="I6" s="339">
        <f>F6+G6+H6</f>
        <v>-42500.5</v>
      </c>
      <c r="J6" s="340">
        <f>E6-I6</f>
        <v>1005955.5</v>
      </c>
    </row>
    <row r="7" spans="1:10" ht="31.5" customHeight="1">
      <c r="A7" s="337" t="s">
        <v>869</v>
      </c>
      <c r="B7" s="338" t="s">
        <v>439</v>
      </c>
      <c r="C7" s="338" t="s">
        <v>960</v>
      </c>
      <c r="D7" s="338" t="s">
        <v>868</v>
      </c>
      <c r="E7" s="339">
        <f>E8+E15+E23</f>
        <v>1</v>
      </c>
      <c r="F7" s="340"/>
      <c r="G7" s="340"/>
      <c r="H7" s="340"/>
      <c r="I7" s="339"/>
      <c r="J7" s="340">
        <v>1</v>
      </c>
    </row>
    <row r="8" spans="1:10" ht="16.5" customHeight="1">
      <c r="A8" s="341" t="s">
        <v>871</v>
      </c>
      <c r="B8" s="342" t="s">
        <v>439</v>
      </c>
      <c r="C8" s="342" t="s">
        <v>961</v>
      </c>
      <c r="D8" s="342" t="s">
        <v>870</v>
      </c>
      <c r="E8" s="343">
        <f aca="true" t="shared" si="0" ref="E8:J8">E9+E12</f>
        <v>0</v>
      </c>
      <c r="F8" s="343">
        <f t="shared" si="0"/>
        <v>0</v>
      </c>
      <c r="G8" s="343">
        <f t="shared" si="0"/>
        <v>0</v>
      </c>
      <c r="H8" s="343">
        <f t="shared" si="0"/>
        <v>0</v>
      </c>
      <c r="I8" s="343">
        <f t="shared" si="0"/>
        <v>0</v>
      </c>
      <c r="J8" s="344">
        <f t="shared" si="0"/>
        <v>0</v>
      </c>
    </row>
    <row r="9" spans="1:10" ht="14.25" customHeight="1">
      <c r="A9" s="345" t="s">
        <v>873</v>
      </c>
      <c r="B9" s="346" t="s">
        <v>439</v>
      </c>
      <c r="C9" s="346" t="s">
        <v>962</v>
      </c>
      <c r="D9" s="346" t="s">
        <v>872</v>
      </c>
      <c r="E9" s="347">
        <f aca="true" t="shared" si="1" ref="E9:J9">E11</f>
        <v>0</v>
      </c>
      <c r="F9" s="347">
        <f t="shared" si="1"/>
        <v>0</v>
      </c>
      <c r="G9" s="347">
        <f t="shared" si="1"/>
        <v>0</v>
      </c>
      <c r="H9" s="347">
        <f t="shared" si="1"/>
        <v>0</v>
      </c>
      <c r="I9" s="347">
        <f t="shared" si="1"/>
        <v>0</v>
      </c>
      <c r="J9" s="348">
        <f t="shared" si="1"/>
        <v>0</v>
      </c>
    </row>
    <row r="10" spans="1:10" ht="16.5" customHeight="1" hidden="1">
      <c r="A10" s="349" t="s">
        <v>875</v>
      </c>
      <c r="B10" s="346">
        <v>520</v>
      </c>
      <c r="C10" s="346" t="s">
        <v>963</v>
      </c>
      <c r="D10" s="346" t="s">
        <v>874</v>
      </c>
      <c r="E10" s="350"/>
      <c r="F10" s="351"/>
      <c r="G10" s="351"/>
      <c r="H10" s="351"/>
      <c r="I10" s="351">
        <f>F10+G10+H10</f>
        <v>0</v>
      </c>
      <c r="J10" s="351">
        <f>E10-I10</f>
        <v>0</v>
      </c>
    </row>
    <row r="11" spans="1:10" ht="15" customHeight="1">
      <c r="A11" s="349" t="s">
        <v>877</v>
      </c>
      <c r="B11" s="346">
        <v>520</v>
      </c>
      <c r="C11" s="346"/>
      <c r="D11" s="346" t="s">
        <v>876</v>
      </c>
      <c r="E11" s="352"/>
      <c r="F11" s="352"/>
      <c r="G11" s="352"/>
      <c r="H11" s="352"/>
      <c r="I11" s="352"/>
      <c r="J11" s="353"/>
    </row>
    <row r="12" spans="1:10" ht="14.25" customHeight="1">
      <c r="A12" s="345" t="s">
        <v>879</v>
      </c>
      <c r="B12" s="346">
        <v>520</v>
      </c>
      <c r="C12" s="346"/>
      <c r="D12" s="346" t="s">
        <v>878</v>
      </c>
      <c r="E12" s="347">
        <f aca="true" t="shared" si="2" ref="E12:J12">E13+E14</f>
        <v>0</v>
      </c>
      <c r="F12" s="347">
        <f t="shared" si="2"/>
        <v>0</v>
      </c>
      <c r="G12" s="347">
        <f t="shared" si="2"/>
        <v>0</v>
      </c>
      <c r="H12" s="347">
        <f t="shared" si="2"/>
        <v>0</v>
      </c>
      <c r="I12" s="347">
        <f t="shared" si="2"/>
        <v>0</v>
      </c>
      <c r="J12" s="348">
        <f t="shared" si="2"/>
        <v>0</v>
      </c>
    </row>
    <row r="13" spans="1:10" ht="30.75" customHeight="1" hidden="1">
      <c r="A13" s="349" t="s">
        <v>881</v>
      </c>
      <c r="B13" s="346">
        <v>520</v>
      </c>
      <c r="C13" s="346"/>
      <c r="D13" s="346" t="s">
        <v>880</v>
      </c>
      <c r="E13" s="350"/>
      <c r="F13" s="351"/>
      <c r="G13" s="351"/>
      <c r="H13" s="351"/>
      <c r="I13" s="351">
        <f>F13+G13+H13</f>
        <v>0</v>
      </c>
      <c r="J13" s="351">
        <f>E13-I13</f>
        <v>0</v>
      </c>
    </row>
    <row r="14" spans="1:10" ht="15.75" customHeight="1">
      <c r="A14" s="349" t="s">
        <v>883</v>
      </c>
      <c r="B14" s="346">
        <v>520</v>
      </c>
      <c r="C14" s="346"/>
      <c r="D14" s="346" t="s">
        <v>882</v>
      </c>
      <c r="E14" s="352"/>
      <c r="F14" s="352"/>
      <c r="G14" s="352"/>
      <c r="H14" s="352"/>
      <c r="I14" s="352"/>
      <c r="J14" s="353"/>
    </row>
    <row r="15" spans="1:10" ht="12.75" customHeight="1">
      <c r="A15" s="341" t="s">
        <v>885</v>
      </c>
      <c r="B15" s="342">
        <v>520</v>
      </c>
      <c r="C15" s="342"/>
      <c r="D15" s="342" t="s">
        <v>964</v>
      </c>
      <c r="E15" s="343">
        <f aca="true" t="shared" si="3" ref="E15:J15">E16+E19</f>
        <v>0</v>
      </c>
      <c r="F15" s="343">
        <f t="shared" si="3"/>
        <v>0</v>
      </c>
      <c r="G15" s="343">
        <f t="shared" si="3"/>
        <v>0</v>
      </c>
      <c r="H15" s="343">
        <f t="shared" si="3"/>
        <v>0</v>
      </c>
      <c r="I15" s="343">
        <f t="shared" si="3"/>
        <v>0</v>
      </c>
      <c r="J15" s="344">
        <f t="shared" si="3"/>
        <v>0</v>
      </c>
    </row>
    <row r="16" spans="1:10" ht="15" customHeight="1">
      <c r="A16" s="345" t="s">
        <v>887</v>
      </c>
      <c r="B16" s="354"/>
      <c r="C16" s="354"/>
      <c r="D16" s="338" t="s">
        <v>965</v>
      </c>
      <c r="E16" s="355">
        <f>E17+E18</f>
        <v>1100000</v>
      </c>
      <c r="F16" s="355">
        <f>F17+F18</f>
        <v>1100000</v>
      </c>
      <c r="G16" s="355"/>
      <c r="H16" s="355"/>
      <c r="I16" s="355">
        <f>I17+I18</f>
        <v>1100000</v>
      </c>
      <c r="J16" s="356">
        <f>J17+J18</f>
        <v>0</v>
      </c>
    </row>
    <row r="17" spans="1:10" ht="13.5" customHeight="1">
      <c r="A17" s="349" t="s">
        <v>966</v>
      </c>
      <c r="B17" s="346"/>
      <c r="C17" s="346"/>
      <c r="D17" s="346" t="s">
        <v>967</v>
      </c>
      <c r="E17" s="352"/>
      <c r="F17" s="352"/>
      <c r="G17" s="352"/>
      <c r="H17" s="352"/>
      <c r="I17" s="352"/>
      <c r="J17" s="353"/>
    </row>
    <row r="18" spans="1:10" ht="12.75" customHeight="1">
      <c r="A18" s="349" t="s">
        <v>891</v>
      </c>
      <c r="B18" s="346"/>
      <c r="C18" s="346"/>
      <c r="D18" s="346" t="s">
        <v>890</v>
      </c>
      <c r="E18" s="352">
        <v>1100000</v>
      </c>
      <c r="F18" s="352">
        <v>1100000</v>
      </c>
      <c r="G18" s="352"/>
      <c r="H18" s="352"/>
      <c r="I18" s="352">
        <v>1100000</v>
      </c>
      <c r="J18" s="353"/>
    </row>
    <row r="19" spans="1:10" ht="15" customHeight="1">
      <c r="A19" s="345" t="s">
        <v>893</v>
      </c>
      <c r="B19" s="346">
        <v>520</v>
      </c>
      <c r="C19" s="346"/>
      <c r="D19" s="346" t="s">
        <v>968</v>
      </c>
      <c r="E19" s="347">
        <f aca="true" t="shared" si="4" ref="E19:J19">E20+E21</f>
        <v>-1100000</v>
      </c>
      <c r="F19" s="347">
        <f t="shared" si="4"/>
        <v>-1100000</v>
      </c>
      <c r="G19" s="347">
        <f t="shared" si="4"/>
        <v>0</v>
      </c>
      <c r="H19" s="347">
        <f t="shared" si="4"/>
        <v>0</v>
      </c>
      <c r="I19" s="347">
        <f t="shared" si="4"/>
        <v>-1100000</v>
      </c>
      <c r="J19" s="348">
        <f t="shared" si="4"/>
        <v>0</v>
      </c>
    </row>
    <row r="20" spans="1:10" ht="15" customHeight="1">
      <c r="A20" s="349" t="s">
        <v>969</v>
      </c>
      <c r="B20" s="346"/>
      <c r="C20" s="346"/>
      <c r="D20" s="346" t="s">
        <v>970</v>
      </c>
      <c r="E20" s="352"/>
      <c r="F20" s="352"/>
      <c r="G20" s="352"/>
      <c r="H20" s="352"/>
      <c r="I20" s="352"/>
      <c r="J20" s="353"/>
    </row>
    <row r="21" spans="1:10" ht="15" customHeight="1">
      <c r="A21" s="349" t="s">
        <v>897</v>
      </c>
      <c r="B21" s="346">
        <v>520</v>
      </c>
      <c r="C21" s="346"/>
      <c r="D21" s="346" t="s">
        <v>896</v>
      </c>
      <c r="E21" s="352">
        <v>-1100000</v>
      </c>
      <c r="F21" s="352">
        <v>-1100000</v>
      </c>
      <c r="G21" s="352"/>
      <c r="H21" s="352"/>
      <c r="I21" s="352">
        <v>-1100000</v>
      </c>
      <c r="J21" s="353">
        <v>0</v>
      </c>
    </row>
    <row r="22" spans="1:10" ht="16.5" customHeight="1">
      <c r="A22" s="341" t="s">
        <v>899</v>
      </c>
      <c r="B22" s="357">
        <v>520</v>
      </c>
      <c r="C22" s="342"/>
      <c r="D22" s="342" t="s">
        <v>971</v>
      </c>
      <c r="E22" s="343">
        <f aca="true" t="shared" si="5" ref="E22:J22">E27+E23</f>
        <v>1</v>
      </c>
      <c r="F22" s="343">
        <f t="shared" si="5"/>
        <v>0</v>
      </c>
      <c r="G22" s="343">
        <f t="shared" si="5"/>
        <v>0</v>
      </c>
      <c r="H22" s="343">
        <f t="shared" si="5"/>
        <v>0</v>
      </c>
      <c r="I22" s="343">
        <f t="shared" si="5"/>
        <v>0</v>
      </c>
      <c r="J22" s="344">
        <f t="shared" si="5"/>
        <v>1</v>
      </c>
    </row>
    <row r="23" spans="1:10" ht="16.5" customHeight="1">
      <c r="A23" s="337" t="s">
        <v>972</v>
      </c>
      <c r="B23" s="358"/>
      <c r="C23" s="358"/>
      <c r="D23" s="338" t="s">
        <v>973</v>
      </c>
      <c r="E23" s="339">
        <f aca="true" t="shared" si="6" ref="E23:J23">E24</f>
        <v>1</v>
      </c>
      <c r="F23" s="339">
        <f t="shared" si="6"/>
        <v>0</v>
      </c>
      <c r="G23" s="339">
        <f t="shared" si="6"/>
        <v>0</v>
      </c>
      <c r="H23" s="339">
        <f t="shared" si="6"/>
        <v>0</v>
      </c>
      <c r="I23" s="339">
        <f t="shared" si="6"/>
        <v>0</v>
      </c>
      <c r="J23" s="340">
        <f t="shared" si="6"/>
        <v>1</v>
      </c>
    </row>
    <row r="24" spans="1:10" ht="13.5" customHeight="1">
      <c r="A24" s="349" t="s">
        <v>974</v>
      </c>
      <c r="B24" s="358"/>
      <c r="C24" s="358"/>
      <c r="D24" s="359" t="s">
        <v>975</v>
      </c>
      <c r="E24" s="360">
        <f aca="true" t="shared" si="7" ref="E24:J24">E25+E26</f>
        <v>1</v>
      </c>
      <c r="F24" s="360">
        <f t="shared" si="7"/>
        <v>0</v>
      </c>
      <c r="G24" s="360">
        <f t="shared" si="7"/>
        <v>0</v>
      </c>
      <c r="H24" s="360">
        <f t="shared" si="7"/>
        <v>0</v>
      </c>
      <c r="I24" s="360">
        <f t="shared" si="7"/>
        <v>0</v>
      </c>
      <c r="J24" s="361">
        <f t="shared" si="7"/>
        <v>1</v>
      </c>
    </row>
    <row r="25" spans="1:10" ht="14.25" customHeight="1">
      <c r="A25" s="349" t="s">
        <v>976</v>
      </c>
      <c r="B25" s="358"/>
      <c r="C25" s="358"/>
      <c r="D25" s="359" t="s">
        <v>977</v>
      </c>
      <c r="E25" s="355"/>
      <c r="F25" s="355"/>
      <c r="G25" s="355"/>
      <c r="H25" s="355"/>
      <c r="I25" s="355"/>
      <c r="J25" s="356"/>
    </row>
    <row r="26" spans="1:10" ht="13.5" customHeight="1">
      <c r="A26" s="349" t="s">
        <v>978</v>
      </c>
      <c r="B26" s="358"/>
      <c r="C26" s="358"/>
      <c r="D26" s="359" t="s">
        <v>979</v>
      </c>
      <c r="E26" s="362">
        <v>1</v>
      </c>
      <c r="F26" s="362"/>
      <c r="G26" s="362"/>
      <c r="H26" s="362"/>
      <c r="I26" s="362"/>
      <c r="J26" s="363">
        <v>1</v>
      </c>
    </row>
    <row r="27" spans="1:10" ht="14.25" customHeight="1">
      <c r="A27" s="341" t="s">
        <v>901</v>
      </c>
      <c r="B27" s="342">
        <v>520</v>
      </c>
      <c r="C27" s="342"/>
      <c r="D27" s="342" t="s">
        <v>900</v>
      </c>
      <c r="E27" s="343"/>
      <c r="F27" s="343"/>
      <c r="G27" s="343"/>
      <c r="H27" s="343"/>
      <c r="I27" s="343"/>
      <c r="J27" s="344"/>
    </row>
    <row r="28" spans="1:10" ht="18" customHeight="1">
      <c r="A28" s="337" t="s">
        <v>903</v>
      </c>
      <c r="B28" s="354">
        <v>520</v>
      </c>
      <c r="C28" s="354"/>
      <c r="D28" s="338" t="s">
        <v>902</v>
      </c>
      <c r="E28" s="355"/>
      <c r="F28" s="351"/>
      <c r="G28" s="351"/>
      <c r="H28" s="351"/>
      <c r="I28" s="351">
        <f aca="true" t="shared" si="8" ref="I28:I35">F28+G28+H28</f>
        <v>0</v>
      </c>
      <c r="J28" s="351">
        <f aca="true" t="shared" si="9" ref="J28:J35">E28-I28</f>
        <v>0</v>
      </c>
    </row>
    <row r="29" spans="1:10" ht="18" customHeight="1">
      <c r="A29" s="349" t="s">
        <v>905</v>
      </c>
      <c r="B29" s="359">
        <v>520</v>
      </c>
      <c r="C29" s="359"/>
      <c r="D29" s="359" t="s">
        <v>904</v>
      </c>
      <c r="E29" s="355"/>
      <c r="F29" s="351"/>
      <c r="G29" s="351"/>
      <c r="H29" s="351"/>
      <c r="I29" s="351">
        <f t="shared" si="8"/>
        <v>0</v>
      </c>
      <c r="J29" s="351">
        <f t="shared" si="9"/>
        <v>0</v>
      </c>
    </row>
    <row r="30" spans="1:10" ht="18" customHeight="1">
      <c r="A30" s="349" t="s">
        <v>907</v>
      </c>
      <c r="B30" s="346">
        <v>520</v>
      </c>
      <c r="C30" s="346"/>
      <c r="D30" s="359" t="s">
        <v>906</v>
      </c>
      <c r="E30" s="350"/>
      <c r="F30" s="351"/>
      <c r="G30" s="351"/>
      <c r="H30" s="351"/>
      <c r="I30" s="351">
        <f t="shared" si="8"/>
        <v>0</v>
      </c>
      <c r="J30" s="351">
        <f t="shared" si="9"/>
        <v>0</v>
      </c>
    </row>
    <row r="31" spans="1:10" ht="14.25" customHeight="1">
      <c r="A31" s="364" t="s">
        <v>909</v>
      </c>
      <c r="B31" s="365">
        <v>520</v>
      </c>
      <c r="C31" s="365"/>
      <c r="D31" s="365" t="s">
        <v>908</v>
      </c>
      <c r="E31" s="350"/>
      <c r="F31" s="351"/>
      <c r="G31" s="351"/>
      <c r="H31" s="351"/>
      <c r="I31" s="351">
        <f t="shared" si="8"/>
        <v>0</v>
      </c>
      <c r="J31" s="351">
        <f t="shared" si="9"/>
        <v>0</v>
      </c>
    </row>
    <row r="32" spans="1:10" ht="14.25" customHeight="1">
      <c r="A32" s="349" t="s">
        <v>911</v>
      </c>
      <c r="B32" s="346">
        <v>520</v>
      </c>
      <c r="C32" s="346"/>
      <c r="D32" s="346" t="s">
        <v>910</v>
      </c>
      <c r="E32" s="350"/>
      <c r="F32" s="351"/>
      <c r="G32" s="351"/>
      <c r="H32" s="351"/>
      <c r="I32" s="351">
        <f t="shared" si="8"/>
        <v>0</v>
      </c>
      <c r="J32" s="351">
        <f t="shared" si="9"/>
        <v>0</v>
      </c>
    </row>
    <row r="33" spans="1:10" ht="14.25" customHeight="1">
      <c r="A33" s="345" t="s">
        <v>913</v>
      </c>
      <c r="B33" s="346">
        <v>520</v>
      </c>
      <c r="C33" s="346"/>
      <c r="D33" s="338" t="s">
        <v>912</v>
      </c>
      <c r="E33" s="350"/>
      <c r="F33" s="351"/>
      <c r="G33" s="351"/>
      <c r="H33" s="351"/>
      <c r="I33" s="351">
        <f t="shared" si="8"/>
        <v>0</v>
      </c>
      <c r="J33" s="351">
        <f t="shared" si="9"/>
        <v>0</v>
      </c>
    </row>
    <row r="34" spans="1:10" ht="14.25" customHeight="1">
      <c r="A34" s="349" t="s">
        <v>915</v>
      </c>
      <c r="B34" s="346">
        <v>520</v>
      </c>
      <c r="C34" s="346"/>
      <c r="D34" s="346" t="s">
        <v>914</v>
      </c>
      <c r="E34" s="350"/>
      <c r="F34" s="351"/>
      <c r="G34" s="351"/>
      <c r="H34" s="351"/>
      <c r="I34" s="351">
        <f t="shared" si="8"/>
        <v>0</v>
      </c>
      <c r="J34" s="351">
        <f t="shared" si="9"/>
        <v>0</v>
      </c>
    </row>
    <row r="35" spans="1:10" ht="14.25" customHeight="1">
      <c r="A35" s="349" t="s">
        <v>917</v>
      </c>
      <c r="B35" s="346">
        <v>520</v>
      </c>
      <c r="C35" s="346"/>
      <c r="D35" s="346" t="s">
        <v>916</v>
      </c>
      <c r="E35" s="350"/>
      <c r="F35" s="351"/>
      <c r="G35" s="351"/>
      <c r="H35" s="351"/>
      <c r="I35" s="351">
        <f t="shared" si="8"/>
        <v>0</v>
      </c>
      <c r="J35" s="351">
        <f t="shared" si="9"/>
        <v>0</v>
      </c>
    </row>
    <row r="36" spans="1:10" ht="15.75" customHeight="1">
      <c r="A36" s="341" t="s">
        <v>919</v>
      </c>
      <c r="B36" s="342" t="s">
        <v>437</v>
      </c>
      <c r="C36" s="342" t="s">
        <v>980</v>
      </c>
      <c r="D36" s="342" t="s">
        <v>918</v>
      </c>
      <c r="E36" s="343">
        <f aca="true" t="shared" si="10" ref="E36:J36">E37+E42</f>
        <v>963454</v>
      </c>
      <c r="F36" s="343">
        <f t="shared" si="10"/>
        <v>-42500.5</v>
      </c>
      <c r="G36" s="343">
        <f t="shared" si="10"/>
        <v>0</v>
      </c>
      <c r="H36" s="343">
        <f t="shared" si="10"/>
        <v>0</v>
      </c>
      <c r="I36" s="343">
        <f t="shared" si="10"/>
        <v>-42500.5</v>
      </c>
      <c r="J36" s="344">
        <f t="shared" si="10"/>
        <v>1005954.5</v>
      </c>
    </row>
    <row r="37" spans="1:10" ht="28.5">
      <c r="A37" s="337" t="s">
        <v>921</v>
      </c>
      <c r="B37" s="338" t="s">
        <v>685</v>
      </c>
      <c r="C37" s="338" t="s">
        <v>981</v>
      </c>
      <c r="D37" s="338" t="s">
        <v>920</v>
      </c>
      <c r="E37" s="339">
        <f aca="true" t="shared" si="11" ref="E37:J37">E39</f>
        <v>-14013498</v>
      </c>
      <c r="F37" s="339">
        <f t="shared" si="11"/>
        <v>-13717992.61</v>
      </c>
      <c r="G37" s="339">
        <f t="shared" si="11"/>
        <v>0</v>
      </c>
      <c r="H37" s="339">
        <f t="shared" si="11"/>
        <v>0</v>
      </c>
      <c r="I37" s="339">
        <f t="shared" si="11"/>
        <v>-13717992.61</v>
      </c>
      <c r="J37" s="340">
        <f t="shared" si="11"/>
        <v>-295505.3900000006</v>
      </c>
    </row>
    <row r="38" spans="1:10" ht="14.25" customHeight="1">
      <c r="A38" s="349" t="s">
        <v>923</v>
      </c>
      <c r="B38" s="346" t="s">
        <v>685</v>
      </c>
      <c r="C38" s="346"/>
      <c r="D38" s="346" t="s">
        <v>922</v>
      </c>
      <c r="E38" s="366"/>
      <c r="F38" s="366"/>
      <c r="G38" s="366"/>
      <c r="H38" s="366"/>
      <c r="I38" s="351">
        <f>F38+G38+H38</f>
        <v>0</v>
      </c>
      <c r="J38" s="351">
        <f>E38-I38</f>
        <v>0</v>
      </c>
    </row>
    <row r="39" spans="1:10" ht="18.75" customHeight="1">
      <c r="A39" s="349" t="s">
        <v>923</v>
      </c>
      <c r="B39" s="346" t="s">
        <v>685</v>
      </c>
      <c r="C39" s="346" t="s">
        <v>982</v>
      </c>
      <c r="D39" s="346" t="s">
        <v>924</v>
      </c>
      <c r="E39" s="347">
        <f aca="true" t="shared" si="12" ref="E39:J39">E40+E41</f>
        <v>-14013498</v>
      </c>
      <c r="F39" s="347">
        <f t="shared" si="12"/>
        <v>-13717992.61</v>
      </c>
      <c r="G39" s="347">
        <f t="shared" si="12"/>
        <v>0</v>
      </c>
      <c r="H39" s="347">
        <f t="shared" si="12"/>
        <v>0</v>
      </c>
      <c r="I39" s="347">
        <f t="shared" si="12"/>
        <v>-13717992.61</v>
      </c>
      <c r="J39" s="348">
        <f t="shared" si="12"/>
        <v>-295505.3900000006</v>
      </c>
    </row>
    <row r="40" spans="1:10" ht="18.75" customHeight="1">
      <c r="A40" s="349" t="s">
        <v>926</v>
      </c>
      <c r="B40" s="346" t="s">
        <v>685</v>
      </c>
      <c r="C40" s="346" t="s">
        <v>983</v>
      </c>
      <c r="D40" s="346" t="s">
        <v>925</v>
      </c>
      <c r="E40" s="366"/>
      <c r="F40" s="366"/>
      <c r="G40" s="366"/>
      <c r="H40" s="366"/>
      <c r="I40" s="366">
        <f aca="true" t="shared" si="13" ref="I40:I48">F40+G40+H40</f>
        <v>0</v>
      </c>
      <c r="J40" s="351">
        <f>E40-I40</f>
        <v>0</v>
      </c>
    </row>
    <row r="41" spans="1:10" ht="39.75" customHeight="1">
      <c r="A41" s="349" t="s">
        <v>928</v>
      </c>
      <c r="B41" s="346" t="s">
        <v>685</v>
      </c>
      <c r="C41" s="346" t="s">
        <v>984</v>
      </c>
      <c r="D41" s="346" t="s">
        <v>927</v>
      </c>
      <c r="E41" s="352">
        <f>-E47-E11-E18-E22</f>
        <v>-14013498</v>
      </c>
      <c r="F41" s="352">
        <f>-F47-F11-F18-F22</f>
        <v>-13717992.61</v>
      </c>
      <c r="G41" s="352">
        <f>-G47-G11-G18-G22</f>
        <v>0</v>
      </c>
      <c r="H41" s="352">
        <f>-H47-H11-H18-H22</f>
        <v>0</v>
      </c>
      <c r="I41" s="352">
        <f>-I47-I11-I18-I22</f>
        <v>-13717992.61</v>
      </c>
      <c r="J41" s="353">
        <f>E41-I41</f>
        <v>-295505.3900000006</v>
      </c>
    </row>
    <row r="42" spans="1:10" ht="28.5">
      <c r="A42" s="337" t="s">
        <v>929</v>
      </c>
      <c r="B42" s="338" t="s">
        <v>437</v>
      </c>
      <c r="C42" s="338" t="s">
        <v>985</v>
      </c>
      <c r="D42" s="338" t="s">
        <v>732</v>
      </c>
      <c r="E42" s="339">
        <f>E44</f>
        <v>14976952</v>
      </c>
      <c r="F42" s="339">
        <f>F44</f>
        <v>13675492.11</v>
      </c>
      <c r="G42" s="339">
        <f>G44</f>
        <v>0</v>
      </c>
      <c r="H42" s="339">
        <f>H44</f>
        <v>0</v>
      </c>
      <c r="I42" s="339">
        <f t="shared" si="13"/>
        <v>13675492.11</v>
      </c>
      <c r="J42" s="340">
        <f>J44</f>
        <v>1301459.8900000006</v>
      </c>
    </row>
    <row r="43" spans="1:10" ht="13.5" customHeight="1">
      <c r="A43" s="349" t="s">
        <v>931</v>
      </c>
      <c r="B43" s="346" t="s">
        <v>686</v>
      </c>
      <c r="C43" s="346"/>
      <c r="D43" s="346" t="s">
        <v>930</v>
      </c>
      <c r="E43" s="366"/>
      <c r="F43" s="366"/>
      <c r="G43" s="366"/>
      <c r="H43" s="366"/>
      <c r="I43" s="366">
        <f t="shared" si="13"/>
        <v>0</v>
      </c>
      <c r="J43" s="367">
        <f aca="true" t="shared" si="14" ref="J43:J48">E43-I43</f>
        <v>0</v>
      </c>
    </row>
    <row r="44" spans="1:10" ht="15.75" customHeight="1">
      <c r="A44" s="349" t="s">
        <v>932</v>
      </c>
      <c r="B44" s="346" t="s">
        <v>686</v>
      </c>
      <c r="C44" s="346" t="s">
        <v>986</v>
      </c>
      <c r="D44" s="346" t="s">
        <v>733</v>
      </c>
      <c r="E44" s="347">
        <f>E45+E46</f>
        <v>14976952</v>
      </c>
      <c r="F44" s="347">
        <f>F45+F46</f>
        <v>13675492.11</v>
      </c>
      <c r="G44" s="347">
        <f>G45+G46</f>
        <v>0</v>
      </c>
      <c r="H44" s="347">
        <f>H45+H46</f>
        <v>0</v>
      </c>
      <c r="I44" s="347">
        <f t="shared" si="13"/>
        <v>13675492.11</v>
      </c>
      <c r="J44" s="348">
        <f t="shared" si="14"/>
        <v>1301459.8900000006</v>
      </c>
    </row>
    <row r="45" spans="1:10" ht="12.75" customHeight="1">
      <c r="A45" s="349" t="s">
        <v>933</v>
      </c>
      <c r="B45" s="346" t="s">
        <v>686</v>
      </c>
      <c r="C45" s="346" t="s">
        <v>987</v>
      </c>
      <c r="D45" s="346" t="s">
        <v>734</v>
      </c>
      <c r="E45" s="366"/>
      <c r="F45" s="366"/>
      <c r="G45" s="366"/>
      <c r="H45" s="366"/>
      <c r="I45" s="366">
        <f t="shared" si="13"/>
        <v>0</v>
      </c>
      <c r="J45" s="367">
        <f t="shared" si="14"/>
        <v>0</v>
      </c>
    </row>
    <row r="46" spans="1:10" ht="17.25" customHeight="1">
      <c r="A46" s="349" t="s">
        <v>935</v>
      </c>
      <c r="B46" s="346" t="s">
        <v>686</v>
      </c>
      <c r="C46" s="346" t="s">
        <v>988</v>
      </c>
      <c r="D46" s="346" t="s">
        <v>934</v>
      </c>
      <c r="E46" s="350">
        <f>E48-E14-E19</f>
        <v>14976952</v>
      </c>
      <c r="F46" s="350">
        <f>F48-F14-F19</f>
        <v>13675492.11</v>
      </c>
      <c r="G46" s="350">
        <f>G48-G14-G19</f>
        <v>0</v>
      </c>
      <c r="H46" s="350">
        <f>H48-H14-H19</f>
        <v>0</v>
      </c>
      <c r="I46" s="350">
        <f t="shared" si="13"/>
        <v>13675492.11</v>
      </c>
      <c r="J46" s="368">
        <f t="shared" si="14"/>
        <v>1301459.8900000006</v>
      </c>
    </row>
    <row r="47" spans="1:10" ht="14.25" customHeight="1">
      <c r="A47" s="369" t="s">
        <v>936</v>
      </c>
      <c r="B47" s="370"/>
      <c r="C47" s="370"/>
      <c r="D47" s="371" t="s">
        <v>989</v>
      </c>
      <c r="E47" s="372">
        <v>12913497</v>
      </c>
      <c r="F47" s="372">
        <v>12617992.61</v>
      </c>
      <c r="G47" s="372"/>
      <c r="H47" s="372"/>
      <c r="I47" s="372">
        <f t="shared" si="13"/>
        <v>12617992.61</v>
      </c>
      <c r="J47" s="371">
        <f t="shared" si="14"/>
        <v>295504.3900000006</v>
      </c>
    </row>
    <row r="48" spans="1:10" ht="14.25" customHeight="1">
      <c r="A48" s="369" t="s">
        <v>487</v>
      </c>
      <c r="B48" s="370"/>
      <c r="C48" s="370"/>
      <c r="D48" s="373" t="s">
        <v>990</v>
      </c>
      <c r="E48" s="374">
        <v>13876952</v>
      </c>
      <c r="F48" s="374">
        <v>12575492.11</v>
      </c>
      <c r="G48" s="374"/>
      <c r="H48" s="374"/>
      <c r="I48" s="374">
        <f t="shared" si="13"/>
        <v>12575492.11</v>
      </c>
      <c r="J48" s="373">
        <f t="shared" si="14"/>
        <v>1301459.8900000006</v>
      </c>
    </row>
    <row r="49" spans="1:10" ht="15">
      <c r="A49" s="349" t="s">
        <v>937</v>
      </c>
      <c r="B49" s="370"/>
      <c r="C49" s="370"/>
      <c r="D49" s="375"/>
      <c r="E49" s="376">
        <f aca="true" t="shared" si="15" ref="E49:J49">E47-E48</f>
        <v>-963455</v>
      </c>
      <c r="F49" s="376">
        <f t="shared" si="15"/>
        <v>42500.5</v>
      </c>
      <c r="G49" s="376">
        <f t="shared" si="15"/>
        <v>0</v>
      </c>
      <c r="H49" s="376">
        <f t="shared" si="15"/>
        <v>0</v>
      </c>
      <c r="I49" s="376">
        <f t="shared" si="15"/>
        <v>42500.5</v>
      </c>
      <c r="J49" s="377">
        <f t="shared" si="15"/>
        <v>-1005955.5</v>
      </c>
    </row>
    <row r="50" spans="1:10" ht="18.75" customHeight="1" thickBot="1">
      <c r="A50" s="378" t="s">
        <v>991</v>
      </c>
      <c r="B50" s="379"/>
      <c r="C50" s="379"/>
      <c r="D50" s="379"/>
      <c r="E50" s="380">
        <f>E49+E6</f>
        <v>0</v>
      </c>
      <c r="F50" s="351"/>
      <c r="G50" s="351"/>
      <c r="H50" s="351"/>
      <c r="I50" s="351">
        <f>F50+G50+H50</f>
        <v>0</v>
      </c>
      <c r="J50" s="351">
        <f>E50-I50</f>
        <v>0</v>
      </c>
    </row>
    <row r="51" spans="1:9" ht="14.25">
      <c r="A51" s="393" t="s">
        <v>992</v>
      </c>
      <c r="B51" s="394"/>
      <c r="C51" s="394"/>
      <c r="D51" s="394"/>
      <c r="E51" s="70" t="s">
        <v>429</v>
      </c>
      <c r="F51" s="57"/>
      <c r="G51" s="57"/>
      <c r="H51" s="57"/>
      <c r="I51" s="57"/>
    </row>
    <row r="52" spans="1:9" ht="14.25">
      <c r="A52" s="56" t="s">
        <v>538</v>
      </c>
      <c r="B52" s="56"/>
      <c r="C52" s="58"/>
      <c r="D52" s="5"/>
      <c r="E52" s="71" t="s">
        <v>430</v>
      </c>
      <c r="F52" s="71"/>
      <c r="G52" s="71"/>
      <c r="H52" s="71" t="s">
        <v>817</v>
      </c>
      <c r="I52" s="71"/>
    </row>
    <row r="53" spans="1:9" ht="14.25">
      <c r="A53" s="59"/>
      <c r="B53" s="59"/>
      <c r="C53" s="59"/>
      <c r="D53" s="5"/>
      <c r="E53" s="71"/>
      <c r="F53" s="72" t="s">
        <v>435</v>
      </c>
      <c r="G53" s="73"/>
      <c r="H53" s="71"/>
      <c r="I53" s="71"/>
    </row>
    <row r="54" spans="1:9" ht="14.25">
      <c r="A54" s="56" t="s">
        <v>816</v>
      </c>
      <c r="B54" s="56"/>
      <c r="C54" s="58"/>
      <c r="D54" s="5"/>
      <c r="E54" s="5"/>
      <c r="F54" s="5"/>
      <c r="G54" s="5"/>
      <c r="H54" s="5"/>
      <c r="I54" s="5"/>
    </row>
    <row r="55" spans="1:9" ht="14.25">
      <c r="A55" s="56" t="s">
        <v>322</v>
      </c>
      <c r="B55" s="56"/>
      <c r="C55" s="58"/>
      <c r="D55" s="15"/>
      <c r="E55" s="15"/>
      <c r="F55" s="15"/>
      <c r="G55" s="15"/>
      <c r="H55" s="15"/>
      <c r="I55" s="5"/>
    </row>
    <row r="56" spans="1:9" ht="14.25">
      <c r="A56" s="7"/>
      <c r="B56" s="7"/>
      <c r="C56" s="23"/>
      <c r="D56" s="5" t="s">
        <v>440</v>
      </c>
      <c r="E56" s="1"/>
      <c r="F56" s="5"/>
      <c r="G56" s="5"/>
      <c r="H56" s="5"/>
      <c r="I56" s="20"/>
    </row>
    <row r="57" spans="1:9" ht="14.25">
      <c r="A57" s="56" t="s">
        <v>999</v>
      </c>
      <c r="B57" s="2"/>
      <c r="C57" s="2"/>
      <c r="D57" s="19" t="s">
        <v>441</v>
      </c>
      <c r="E57" s="5"/>
      <c r="F57" s="5"/>
      <c r="G57" s="5"/>
      <c r="H57" s="5"/>
      <c r="I57" s="21"/>
    </row>
    <row r="58" spans="1:9" ht="14.25">
      <c r="A58" s="59"/>
      <c r="B58" s="2"/>
      <c r="C58" s="2"/>
      <c r="D58" s="19" t="s">
        <v>442</v>
      </c>
      <c r="E58" s="5"/>
      <c r="F58" s="5"/>
      <c r="G58" s="5"/>
      <c r="H58" s="5"/>
      <c r="I58" s="21"/>
    </row>
    <row r="59" spans="1:9" ht="14.25">
      <c r="A59" s="13" t="s">
        <v>18</v>
      </c>
      <c r="B59" s="13"/>
      <c r="C59" s="4"/>
      <c r="D59" s="24"/>
      <c r="E59" s="25"/>
      <c r="F59" s="25"/>
      <c r="G59" s="25"/>
      <c r="H59" s="25"/>
      <c r="I59" s="26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</sheetData>
  <sheetProtection/>
  <mergeCells count="8">
    <mergeCell ref="A51:D51"/>
    <mergeCell ref="A2:J2"/>
    <mergeCell ref="A3:A4"/>
    <mergeCell ref="B3:B4"/>
    <mergeCell ref="C3:C4"/>
    <mergeCell ref="D3:D4"/>
    <mergeCell ref="F3:I3"/>
    <mergeCell ref="J3:J4"/>
  </mergeCells>
  <printOptions/>
  <pageMargins left="0" right="0" top="0" bottom="0" header="0" footer="0"/>
  <pageSetup fitToHeight="1" fitToWidth="1" horizontalDpi="600" verticalDpi="600" orientation="landscape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9.00390625" defaultRowHeight="18.75" customHeight="1"/>
  <cols>
    <col min="1" max="1" width="22.875" style="0" customWidth="1"/>
    <col min="2" max="2" width="36.625" style="0" customWidth="1"/>
    <col min="3" max="5" width="12.00390625" style="0" customWidth="1"/>
    <col min="6" max="6" width="10.375" style="0" customWidth="1"/>
    <col min="7" max="7" width="10.25390625" style="0" hidden="1" customWidth="1"/>
    <col min="8" max="8" width="10.25390625" style="0" customWidth="1"/>
    <col min="9" max="10" width="11.75390625" style="0" customWidth="1"/>
    <col min="11" max="11" width="11.75390625" style="0" bestFit="1" customWidth="1"/>
    <col min="12" max="12" width="14.375" style="0" customWidth="1"/>
  </cols>
  <sheetData>
    <row r="1" spans="7:9" ht="18.75" customHeight="1">
      <c r="G1" s="306"/>
      <c r="H1" s="306"/>
      <c r="I1" s="306"/>
    </row>
    <row r="2" spans="7:9" ht="18.75" customHeight="1">
      <c r="G2" s="306"/>
      <c r="H2" s="306"/>
      <c r="I2" s="306"/>
    </row>
    <row r="3" spans="1:12" ht="24" customHeight="1">
      <c r="A3" s="314" t="s">
        <v>731</v>
      </c>
      <c r="B3" s="315" t="s">
        <v>423</v>
      </c>
      <c r="C3" s="316">
        <f aca="true" t="shared" si="0" ref="C3:J3">C4+C29</f>
        <v>963454</v>
      </c>
      <c r="D3" s="316">
        <f t="shared" si="0"/>
        <v>481728</v>
      </c>
      <c r="E3" s="316">
        <f t="shared" si="0"/>
        <v>556214</v>
      </c>
      <c r="F3" s="316">
        <f t="shared" si="0"/>
        <v>565671.5499999998</v>
      </c>
      <c r="G3" s="316">
        <f t="shared" si="0"/>
        <v>0</v>
      </c>
      <c r="H3" s="316">
        <f t="shared" si="0"/>
        <v>514043</v>
      </c>
      <c r="I3" s="316">
        <f t="shared" si="0"/>
        <v>1079714.5499999998</v>
      </c>
      <c r="J3" s="316">
        <f t="shared" si="0"/>
        <v>963455</v>
      </c>
      <c r="K3" s="308"/>
      <c r="L3" s="308"/>
    </row>
    <row r="4" spans="1:12" ht="21.75" customHeight="1">
      <c r="A4" s="309" t="s">
        <v>868</v>
      </c>
      <c r="B4" s="310" t="s">
        <v>869</v>
      </c>
      <c r="C4" s="311">
        <f aca="true" t="shared" si="1" ref="C4:J4">C5+C12</f>
        <v>0</v>
      </c>
      <c r="D4" s="311">
        <f t="shared" si="1"/>
        <v>0</v>
      </c>
      <c r="E4" s="311">
        <f t="shared" si="1"/>
        <v>500000</v>
      </c>
      <c r="F4" s="311">
        <f t="shared" si="1"/>
        <v>0</v>
      </c>
      <c r="G4" s="311">
        <f t="shared" si="1"/>
        <v>0</v>
      </c>
      <c r="H4" s="311">
        <f t="shared" si="1"/>
        <v>500000</v>
      </c>
      <c r="I4" s="311">
        <f t="shared" si="1"/>
        <v>500000</v>
      </c>
      <c r="J4" s="311">
        <f t="shared" si="1"/>
        <v>0</v>
      </c>
      <c r="K4" s="308"/>
      <c r="L4" s="308"/>
    </row>
    <row r="5" spans="1:12" ht="21" customHeight="1">
      <c r="A5" s="309" t="s">
        <v>870</v>
      </c>
      <c r="B5" s="310" t="s">
        <v>871</v>
      </c>
      <c r="C5" s="311">
        <f>C6+C9</f>
        <v>0</v>
      </c>
      <c r="D5" s="311">
        <v>0</v>
      </c>
      <c r="E5" s="311">
        <v>0</v>
      </c>
      <c r="F5" s="311">
        <f>F6+F9</f>
        <v>0</v>
      </c>
      <c r="G5" s="311">
        <f>G6+G9</f>
        <v>0</v>
      </c>
      <c r="H5" s="311">
        <f>H6+H9</f>
        <v>0</v>
      </c>
      <c r="I5" s="311">
        <f>I6+I9</f>
        <v>0</v>
      </c>
      <c r="J5" s="311">
        <f>J6+J9</f>
        <v>0</v>
      </c>
      <c r="K5" s="308"/>
      <c r="L5" s="308"/>
    </row>
    <row r="6" spans="1:12" ht="22.5" customHeight="1">
      <c r="A6" s="309" t="s">
        <v>872</v>
      </c>
      <c r="B6" s="310" t="s">
        <v>873</v>
      </c>
      <c r="C6" s="311">
        <f>C8</f>
        <v>0</v>
      </c>
      <c r="D6" s="311">
        <v>0</v>
      </c>
      <c r="E6" s="311">
        <v>0</v>
      </c>
      <c r="F6" s="311">
        <f>F8</f>
        <v>0</v>
      </c>
      <c r="G6" s="311">
        <f>G8</f>
        <v>0</v>
      </c>
      <c r="H6" s="311">
        <f>H8</f>
        <v>0</v>
      </c>
      <c r="I6" s="311">
        <f>I8</f>
        <v>0</v>
      </c>
      <c r="J6" s="311">
        <f>J8</f>
        <v>0</v>
      </c>
      <c r="K6" s="308"/>
      <c r="L6" s="308"/>
    </row>
    <row r="7" spans="1:12" ht="24" customHeight="1" hidden="1">
      <c r="A7" s="309" t="s">
        <v>874</v>
      </c>
      <c r="B7" s="310" t="s">
        <v>875</v>
      </c>
      <c r="C7" s="311"/>
      <c r="D7" s="311"/>
      <c r="E7" s="311"/>
      <c r="F7" s="311"/>
      <c r="G7" s="311"/>
      <c r="H7" s="311"/>
      <c r="I7" s="311"/>
      <c r="J7" s="311"/>
      <c r="K7" s="308"/>
      <c r="L7" s="308"/>
    </row>
    <row r="8" spans="1:12" ht="18.75" customHeight="1" hidden="1">
      <c r="A8" s="309" t="s">
        <v>876</v>
      </c>
      <c r="B8" s="310" t="s">
        <v>877</v>
      </c>
      <c r="C8" s="311"/>
      <c r="D8" s="311"/>
      <c r="E8" s="311"/>
      <c r="F8" s="311"/>
      <c r="G8" s="311"/>
      <c r="H8" s="311"/>
      <c r="I8" s="311"/>
      <c r="J8" s="311"/>
      <c r="K8" s="308"/>
      <c r="L8" s="308"/>
    </row>
    <row r="9" spans="1:12" ht="23.25" customHeight="1">
      <c r="A9" s="309" t="s">
        <v>878</v>
      </c>
      <c r="B9" s="310" t="s">
        <v>879</v>
      </c>
      <c r="C9" s="311">
        <f>C10+C11</f>
        <v>0</v>
      </c>
      <c r="D9" s="311">
        <v>0</v>
      </c>
      <c r="E9" s="311">
        <v>0</v>
      </c>
      <c r="F9" s="311">
        <f>F10+F11</f>
        <v>0</v>
      </c>
      <c r="G9" s="311">
        <f>G10+G11</f>
        <v>0</v>
      </c>
      <c r="H9" s="311">
        <f>H10+H11</f>
        <v>0</v>
      </c>
      <c r="I9" s="311">
        <f>I10+I11</f>
        <v>0</v>
      </c>
      <c r="J9" s="311">
        <f>J10+J11</f>
        <v>0</v>
      </c>
      <c r="K9" s="308"/>
      <c r="L9" s="308"/>
    </row>
    <row r="10" spans="1:12" ht="24" customHeight="1">
      <c r="A10" s="309" t="s">
        <v>880</v>
      </c>
      <c r="B10" s="310" t="s">
        <v>881</v>
      </c>
      <c r="C10" s="311"/>
      <c r="D10" s="311"/>
      <c r="E10" s="311"/>
      <c r="F10" s="311"/>
      <c r="G10" s="311"/>
      <c r="H10" s="311"/>
      <c r="I10" s="311"/>
      <c r="J10" s="311"/>
      <c r="K10" s="308"/>
      <c r="L10" s="308"/>
    </row>
    <row r="11" spans="1:12" ht="18.75" customHeight="1" hidden="1">
      <c r="A11" s="309" t="s">
        <v>882</v>
      </c>
      <c r="B11" s="310" t="s">
        <v>883</v>
      </c>
      <c r="C11" s="311"/>
      <c r="D11" s="311"/>
      <c r="E11" s="311"/>
      <c r="F11" s="311"/>
      <c r="G11" s="311"/>
      <c r="H11" s="311"/>
      <c r="I11" s="311"/>
      <c r="J11" s="311"/>
      <c r="K11" s="308"/>
      <c r="L11" s="308"/>
    </row>
    <row r="12" spans="1:12" ht="24.75" customHeight="1">
      <c r="A12" s="309" t="s">
        <v>884</v>
      </c>
      <c r="B12" s="310" t="s">
        <v>885</v>
      </c>
      <c r="C12" s="311">
        <f aca="true" t="shared" si="2" ref="C12:J12">C13+C16</f>
        <v>0</v>
      </c>
      <c r="D12" s="311">
        <f t="shared" si="2"/>
        <v>0</v>
      </c>
      <c r="E12" s="311">
        <f t="shared" si="2"/>
        <v>500000</v>
      </c>
      <c r="F12" s="311">
        <f t="shared" si="2"/>
        <v>0</v>
      </c>
      <c r="G12" s="311">
        <f t="shared" si="2"/>
        <v>0</v>
      </c>
      <c r="H12" s="311">
        <f t="shared" si="2"/>
        <v>500000</v>
      </c>
      <c r="I12" s="311">
        <f t="shared" si="2"/>
        <v>500000</v>
      </c>
      <c r="J12" s="311">
        <f t="shared" si="2"/>
        <v>0</v>
      </c>
      <c r="K12" s="308"/>
      <c r="L12" s="308"/>
    </row>
    <row r="13" spans="1:12" ht="23.25" customHeight="1">
      <c r="A13" s="309" t="s">
        <v>886</v>
      </c>
      <c r="B13" s="310" t="s">
        <v>887</v>
      </c>
      <c r="C13" s="311">
        <f aca="true" t="shared" si="3" ref="C13:J13">C14+C15</f>
        <v>500000</v>
      </c>
      <c r="D13" s="311">
        <f t="shared" si="3"/>
        <v>0</v>
      </c>
      <c r="E13" s="311">
        <f t="shared" si="3"/>
        <v>500000</v>
      </c>
      <c r="F13" s="311">
        <f t="shared" si="3"/>
        <v>0</v>
      </c>
      <c r="G13" s="311">
        <f t="shared" si="3"/>
        <v>0</v>
      </c>
      <c r="H13" s="311">
        <f t="shared" si="3"/>
        <v>500000</v>
      </c>
      <c r="I13" s="311">
        <f t="shared" si="3"/>
        <v>500000</v>
      </c>
      <c r="J13" s="311">
        <f t="shared" si="3"/>
        <v>500000</v>
      </c>
      <c r="K13" s="308"/>
      <c r="L13" s="308"/>
    </row>
    <row r="14" spans="1:12" ht="32.25" customHeight="1">
      <c r="A14" s="309" t="s">
        <v>888</v>
      </c>
      <c r="B14" s="310" t="s">
        <v>889</v>
      </c>
      <c r="C14" s="311">
        <v>500000</v>
      </c>
      <c r="D14" s="311"/>
      <c r="E14" s="311">
        <v>500000</v>
      </c>
      <c r="F14" s="311"/>
      <c r="G14" s="311"/>
      <c r="H14" s="311">
        <v>500000</v>
      </c>
      <c r="I14" s="311">
        <v>500000</v>
      </c>
      <c r="J14" s="311">
        <v>500000</v>
      </c>
      <c r="K14" s="308"/>
      <c r="L14" s="308"/>
    </row>
    <row r="15" spans="1:12" ht="18.75" customHeight="1" hidden="1">
      <c r="A15" s="309" t="s">
        <v>890</v>
      </c>
      <c r="B15" s="310" t="s">
        <v>891</v>
      </c>
      <c r="C15" s="311"/>
      <c r="D15" s="311"/>
      <c r="E15" s="311"/>
      <c r="F15" s="311"/>
      <c r="G15" s="311"/>
      <c r="H15" s="311"/>
      <c r="I15" s="311"/>
      <c r="J15" s="311"/>
      <c r="K15" s="308"/>
      <c r="L15" s="308"/>
    </row>
    <row r="16" spans="1:12" ht="21" customHeight="1">
      <c r="A16" s="309" t="s">
        <v>892</v>
      </c>
      <c r="B16" s="310" t="s">
        <v>893</v>
      </c>
      <c r="C16" s="311">
        <f>C17+C18</f>
        <v>-500000</v>
      </c>
      <c r="D16" s="311">
        <v>0</v>
      </c>
      <c r="E16" s="311">
        <v>0</v>
      </c>
      <c r="F16" s="311">
        <f>F17+F18</f>
        <v>0</v>
      </c>
      <c r="G16" s="311">
        <f>G17+G18</f>
        <v>0</v>
      </c>
      <c r="H16" s="311">
        <f>H17+H18</f>
        <v>0</v>
      </c>
      <c r="I16" s="311">
        <f>I17+I18</f>
        <v>0</v>
      </c>
      <c r="J16" s="311">
        <f>J17+J18</f>
        <v>-500000</v>
      </c>
      <c r="K16" s="308"/>
      <c r="L16" s="308"/>
    </row>
    <row r="17" spans="1:12" ht="37.5" customHeight="1">
      <c r="A17" s="309" t="s">
        <v>894</v>
      </c>
      <c r="B17" s="310" t="s">
        <v>895</v>
      </c>
      <c r="C17" s="311">
        <v>-500000</v>
      </c>
      <c r="D17" s="311"/>
      <c r="E17" s="311"/>
      <c r="F17" s="311"/>
      <c r="G17" s="311"/>
      <c r="H17" s="311"/>
      <c r="I17" s="311"/>
      <c r="J17" s="311">
        <v>-500000</v>
      </c>
      <c r="K17" s="308"/>
      <c r="L17" s="308"/>
    </row>
    <row r="18" spans="1:12" ht="18.75" customHeight="1" hidden="1">
      <c r="A18" s="309" t="s">
        <v>896</v>
      </c>
      <c r="B18" s="310" t="s">
        <v>897</v>
      </c>
      <c r="C18" s="311"/>
      <c r="D18" s="311"/>
      <c r="E18" s="311"/>
      <c r="F18" s="311"/>
      <c r="G18" s="311"/>
      <c r="H18" s="311"/>
      <c r="I18" s="311"/>
      <c r="J18" s="311"/>
      <c r="K18" s="308"/>
      <c r="L18" s="308"/>
    </row>
    <row r="19" spans="1:12" ht="22.5" customHeight="1">
      <c r="A19" s="309" t="s">
        <v>898</v>
      </c>
      <c r="B19" s="310" t="s">
        <v>899</v>
      </c>
      <c r="C19" s="311">
        <v>1</v>
      </c>
      <c r="D19" s="311">
        <v>1</v>
      </c>
      <c r="E19" s="311"/>
      <c r="F19" s="311"/>
      <c r="G19" s="311"/>
      <c r="H19" s="311"/>
      <c r="I19" s="311"/>
      <c r="J19" s="311"/>
      <c r="K19" s="308"/>
      <c r="L19" s="308"/>
    </row>
    <row r="20" spans="1:12" ht="18.75" customHeight="1" hidden="1">
      <c r="A20" s="309" t="s">
        <v>900</v>
      </c>
      <c r="B20" s="310" t="s">
        <v>901</v>
      </c>
      <c r="C20" s="311"/>
      <c r="D20" s="311"/>
      <c r="E20" s="311"/>
      <c r="F20" s="311"/>
      <c r="G20" s="311"/>
      <c r="H20" s="311"/>
      <c r="I20" s="311"/>
      <c r="J20" s="311"/>
      <c r="K20" s="308"/>
      <c r="L20" s="308"/>
    </row>
    <row r="21" spans="1:12" ht="18.75" customHeight="1" hidden="1">
      <c r="A21" s="309" t="s">
        <v>902</v>
      </c>
      <c r="B21" s="310" t="s">
        <v>903</v>
      </c>
      <c r="C21" s="311"/>
      <c r="D21" s="311"/>
      <c r="E21" s="311"/>
      <c r="F21" s="311"/>
      <c r="G21" s="311"/>
      <c r="H21" s="311"/>
      <c r="I21" s="311"/>
      <c r="J21" s="311"/>
      <c r="K21" s="308"/>
      <c r="L21" s="308"/>
    </row>
    <row r="22" spans="1:12" ht="18.75" customHeight="1" hidden="1">
      <c r="A22" s="309" t="s">
        <v>904</v>
      </c>
      <c r="B22" s="310" t="s">
        <v>905</v>
      </c>
      <c r="C22" s="311"/>
      <c r="D22" s="311"/>
      <c r="E22" s="311"/>
      <c r="F22" s="311"/>
      <c r="G22" s="311"/>
      <c r="H22" s="311"/>
      <c r="I22" s="311"/>
      <c r="J22" s="311"/>
      <c r="K22" s="308"/>
      <c r="L22" s="308"/>
    </row>
    <row r="23" spans="1:12" ht="18.75" customHeight="1" hidden="1">
      <c r="A23" s="309" t="s">
        <v>906</v>
      </c>
      <c r="B23" s="310" t="s">
        <v>907</v>
      </c>
      <c r="C23" s="311"/>
      <c r="D23" s="311"/>
      <c r="E23" s="311"/>
      <c r="F23" s="311"/>
      <c r="G23" s="311"/>
      <c r="H23" s="311"/>
      <c r="I23" s="311"/>
      <c r="J23" s="311"/>
      <c r="K23" s="308"/>
      <c r="L23" s="308"/>
    </row>
    <row r="24" spans="1:12" ht="18.75" customHeight="1" hidden="1">
      <c r="A24" s="309" t="s">
        <v>908</v>
      </c>
      <c r="B24" s="310" t="s">
        <v>909</v>
      </c>
      <c r="C24" s="311"/>
      <c r="D24" s="311"/>
      <c r="E24" s="311"/>
      <c r="F24" s="311"/>
      <c r="G24" s="311"/>
      <c r="H24" s="311"/>
      <c r="I24" s="311"/>
      <c r="J24" s="311"/>
      <c r="K24" s="308"/>
      <c r="L24" s="308"/>
    </row>
    <row r="25" spans="1:12" ht="18.75" customHeight="1" hidden="1">
      <c r="A25" s="309" t="s">
        <v>910</v>
      </c>
      <c r="B25" s="310" t="s">
        <v>911</v>
      </c>
      <c r="C25" s="311"/>
      <c r="D25" s="311"/>
      <c r="E25" s="311"/>
      <c r="F25" s="311"/>
      <c r="G25" s="311"/>
      <c r="H25" s="311"/>
      <c r="I25" s="311"/>
      <c r="J25" s="311"/>
      <c r="K25" s="308"/>
      <c r="L25" s="308"/>
    </row>
    <row r="26" spans="1:12" ht="18.75" customHeight="1" hidden="1">
      <c r="A26" s="309" t="s">
        <v>912</v>
      </c>
      <c r="B26" s="310" t="s">
        <v>913</v>
      </c>
      <c r="C26" s="311"/>
      <c r="D26" s="311"/>
      <c r="E26" s="311"/>
      <c r="F26" s="311"/>
      <c r="G26" s="311"/>
      <c r="H26" s="311"/>
      <c r="I26" s="311"/>
      <c r="J26" s="311"/>
      <c r="K26" s="308"/>
      <c r="L26" s="308"/>
    </row>
    <row r="27" spans="1:12" ht="18.75" customHeight="1" hidden="1">
      <c r="A27" s="309" t="s">
        <v>914</v>
      </c>
      <c r="B27" s="310" t="s">
        <v>915</v>
      </c>
      <c r="C27" s="311"/>
      <c r="D27" s="311"/>
      <c r="E27" s="311"/>
      <c r="F27" s="311"/>
      <c r="G27" s="311"/>
      <c r="H27" s="311"/>
      <c r="I27" s="311"/>
      <c r="J27" s="311"/>
      <c r="K27" s="308"/>
      <c r="L27" s="308"/>
    </row>
    <row r="28" spans="1:12" ht="18.75" customHeight="1" hidden="1">
      <c r="A28" s="309" t="s">
        <v>916</v>
      </c>
      <c r="B28" s="310" t="s">
        <v>917</v>
      </c>
      <c r="C28" s="311"/>
      <c r="D28" s="311"/>
      <c r="E28" s="311"/>
      <c r="F28" s="311"/>
      <c r="G28" s="311"/>
      <c r="H28" s="311"/>
      <c r="I28" s="311"/>
      <c r="J28" s="311"/>
      <c r="K28" s="308"/>
      <c r="L28" s="308"/>
    </row>
    <row r="29" spans="1:12" ht="22.5" customHeight="1">
      <c r="A29" s="309" t="s">
        <v>918</v>
      </c>
      <c r="B29" s="310" t="s">
        <v>919</v>
      </c>
      <c r="C29" s="311">
        <f aca="true" t="shared" si="4" ref="C29:J29">C30+C35</f>
        <v>963454</v>
      </c>
      <c r="D29" s="311">
        <f t="shared" si="4"/>
        <v>481728</v>
      </c>
      <c r="E29" s="311">
        <f t="shared" si="4"/>
        <v>56214</v>
      </c>
      <c r="F29" s="311">
        <f t="shared" si="4"/>
        <v>565671.5499999998</v>
      </c>
      <c r="G29" s="311">
        <f t="shared" si="4"/>
        <v>0</v>
      </c>
      <c r="H29" s="311">
        <f t="shared" si="4"/>
        <v>14043</v>
      </c>
      <c r="I29" s="311">
        <f t="shared" si="4"/>
        <v>579714.5499999998</v>
      </c>
      <c r="J29" s="311">
        <f t="shared" si="4"/>
        <v>963455</v>
      </c>
      <c r="K29" s="308"/>
      <c r="L29" s="308"/>
    </row>
    <row r="30" spans="1:12" ht="18.75" customHeight="1">
      <c r="A30" s="309" t="s">
        <v>920</v>
      </c>
      <c r="B30" s="310" t="s">
        <v>921</v>
      </c>
      <c r="C30" s="311">
        <f aca="true" t="shared" si="5" ref="C30:J30">C32</f>
        <v>-10774398</v>
      </c>
      <c r="D30" s="311">
        <f t="shared" si="5"/>
        <v>-5260601</v>
      </c>
      <c r="E30" s="311">
        <f t="shared" si="5"/>
        <v>-2506900</v>
      </c>
      <c r="F30" s="311">
        <f t="shared" si="5"/>
        <v>-3643618</v>
      </c>
      <c r="G30" s="311">
        <f t="shared" si="5"/>
        <v>0</v>
      </c>
      <c r="H30" s="311">
        <f t="shared" si="5"/>
        <v>-1085957</v>
      </c>
      <c r="I30" s="311">
        <f t="shared" si="5"/>
        <v>-4729575</v>
      </c>
      <c r="J30" s="311">
        <f t="shared" si="5"/>
        <v>-10774397</v>
      </c>
      <c r="K30" s="308"/>
      <c r="L30" s="308"/>
    </row>
    <row r="31" spans="1:12" ht="24.75" customHeight="1" hidden="1">
      <c r="A31" s="309" t="s">
        <v>922</v>
      </c>
      <c r="B31" s="310" t="s">
        <v>923</v>
      </c>
      <c r="C31" s="311"/>
      <c r="D31" s="311"/>
      <c r="E31" s="311"/>
      <c r="F31" s="311"/>
      <c r="G31" s="311"/>
      <c r="H31" s="311"/>
      <c r="I31" s="311"/>
      <c r="J31" s="311"/>
      <c r="K31" s="308"/>
      <c r="L31" s="308"/>
    </row>
    <row r="32" spans="1:12" ht="21" customHeight="1">
      <c r="A32" s="309" t="s">
        <v>924</v>
      </c>
      <c r="B32" s="310" t="s">
        <v>923</v>
      </c>
      <c r="C32" s="311">
        <f>C34</f>
        <v>-10774398</v>
      </c>
      <c r="D32" s="311">
        <f aca="true" t="shared" si="6" ref="D32:J32">D34</f>
        <v>-5260601</v>
      </c>
      <c r="E32" s="311">
        <f t="shared" si="6"/>
        <v>-2506900</v>
      </c>
      <c r="F32" s="311">
        <f t="shared" si="6"/>
        <v>-3643618</v>
      </c>
      <c r="G32" s="311">
        <f t="shared" si="6"/>
        <v>0</v>
      </c>
      <c r="H32" s="311">
        <f t="shared" si="6"/>
        <v>-1085957</v>
      </c>
      <c r="I32" s="311">
        <f t="shared" si="6"/>
        <v>-4729575</v>
      </c>
      <c r="J32" s="311">
        <f t="shared" si="6"/>
        <v>-10774397</v>
      </c>
      <c r="K32" s="308"/>
      <c r="L32" s="308"/>
    </row>
    <row r="33" spans="1:12" ht="20.25" customHeight="1" hidden="1">
      <c r="A33" s="309" t="s">
        <v>925</v>
      </c>
      <c r="B33" s="310" t="s">
        <v>926</v>
      </c>
      <c r="C33" s="311"/>
      <c r="D33" s="311"/>
      <c r="E33" s="311"/>
      <c r="F33" s="311"/>
      <c r="G33" s="311"/>
      <c r="H33" s="311"/>
      <c r="I33" s="311"/>
      <c r="J33" s="311"/>
      <c r="K33" s="308"/>
      <c r="L33" s="308"/>
    </row>
    <row r="34" spans="1:12" ht="22.5" customHeight="1">
      <c r="A34" s="309" t="s">
        <v>927</v>
      </c>
      <c r="B34" s="310" t="s">
        <v>928</v>
      </c>
      <c r="C34" s="311">
        <f>-C40+(-C19)+(-C14)</f>
        <v>-10774398</v>
      </c>
      <c r="D34" s="311">
        <f aca="true" t="shared" si="7" ref="D34:J34">-D40+(-D19)+(-D14)</f>
        <v>-5260601</v>
      </c>
      <c r="E34" s="311">
        <f t="shared" si="7"/>
        <v>-2506900</v>
      </c>
      <c r="F34" s="311">
        <f t="shared" si="7"/>
        <v>-3643618</v>
      </c>
      <c r="G34" s="311">
        <f t="shared" si="7"/>
        <v>0</v>
      </c>
      <c r="H34" s="311">
        <f t="shared" si="7"/>
        <v>-1085957</v>
      </c>
      <c r="I34" s="311">
        <f t="shared" si="7"/>
        <v>-4729575</v>
      </c>
      <c r="J34" s="311">
        <f t="shared" si="7"/>
        <v>-10774397</v>
      </c>
      <c r="K34" s="308"/>
      <c r="L34" s="308"/>
    </row>
    <row r="35" spans="1:12" ht="18.75" customHeight="1">
      <c r="A35" s="309" t="s">
        <v>732</v>
      </c>
      <c r="B35" s="310" t="s">
        <v>929</v>
      </c>
      <c r="C35" s="311">
        <f aca="true" t="shared" si="8" ref="C35:J35">C37</f>
        <v>11737852</v>
      </c>
      <c r="D35" s="311">
        <f t="shared" si="8"/>
        <v>5742329</v>
      </c>
      <c r="E35" s="311">
        <f t="shared" si="8"/>
        <v>2563114</v>
      </c>
      <c r="F35" s="311">
        <f t="shared" si="8"/>
        <v>4209289.55</v>
      </c>
      <c r="G35" s="311">
        <f t="shared" si="8"/>
        <v>0</v>
      </c>
      <c r="H35" s="311">
        <f t="shared" si="8"/>
        <v>1100000</v>
      </c>
      <c r="I35" s="311">
        <f t="shared" si="8"/>
        <v>5309289.55</v>
      </c>
      <c r="J35" s="311">
        <f t="shared" si="8"/>
        <v>11737852</v>
      </c>
      <c r="K35" s="308"/>
      <c r="L35" s="308"/>
    </row>
    <row r="36" spans="1:12" ht="18.75" customHeight="1">
      <c r="A36" s="309" t="s">
        <v>930</v>
      </c>
      <c r="B36" s="310" t="s">
        <v>931</v>
      </c>
      <c r="C36" s="311"/>
      <c r="D36" s="311"/>
      <c r="E36" s="311"/>
      <c r="F36" s="311"/>
      <c r="G36" s="311"/>
      <c r="H36" s="311"/>
      <c r="I36" s="311"/>
      <c r="J36" s="311"/>
      <c r="K36" s="308"/>
      <c r="L36" s="308"/>
    </row>
    <row r="37" spans="1:12" ht="24" customHeight="1">
      <c r="A37" s="309" t="s">
        <v>733</v>
      </c>
      <c r="B37" s="310" t="s">
        <v>932</v>
      </c>
      <c r="C37" s="311">
        <f aca="true" t="shared" si="9" ref="C37:J37">C39</f>
        <v>11737852</v>
      </c>
      <c r="D37" s="311">
        <f t="shared" si="9"/>
        <v>5742329</v>
      </c>
      <c r="E37" s="311">
        <f t="shared" si="9"/>
        <v>2563114</v>
      </c>
      <c r="F37" s="311">
        <f t="shared" si="9"/>
        <v>4209289.55</v>
      </c>
      <c r="G37" s="311">
        <f t="shared" si="9"/>
        <v>0</v>
      </c>
      <c r="H37" s="311">
        <f t="shared" si="9"/>
        <v>1100000</v>
      </c>
      <c r="I37" s="311">
        <f t="shared" si="9"/>
        <v>5309289.55</v>
      </c>
      <c r="J37" s="311">
        <f t="shared" si="9"/>
        <v>11737852</v>
      </c>
      <c r="K37" s="308"/>
      <c r="L37" s="308"/>
    </row>
    <row r="38" spans="1:12" ht="21.75" customHeight="1" hidden="1">
      <c r="A38" s="309" t="s">
        <v>734</v>
      </c>
      <c r="B38" s="310" t="s">
        <v>933</v>
      </c>
      <c r="C38" s="311"/>
      <c r="D38" s="311"/>
      <c r="E38" s="311"/>
      <c r="F38" s="311"/>
      <c r="G38" s="311"/>
      <c r="H38" s="311"/>
      <c r="I38" s="311"/>
      <c r="J38" s="311"/>
      <c r="K38" s="308"/>
      <c r="L38" s="308"/>
    </row>
    <row r="39" spans="1:12" ht="21" customHeight="1">
      <c r="A39" s="309" t="s">
        <v>934</v>
      </c>
      <c r="B39" s="310" t="s">
        <v>935</v>
      </c>
      <c r="C39" s="311">
        <f>C41+(-C17)</f>
        <v>11737852</v>
      </c>
      <c r="D39" s="311">
        <f aca="true" t="shared" si="10" ref="D39:J39">D41+(-D17)</f>
        <v>5742329</v>
      </c>
      <c r="E39" s="311">
        <f t="shared" si="10"/>
        <v>2563114</v>
      </c>
      <c r="F39" s="311">
        <f t="shared" si="10"/>
        <v>4209289.55</v>
      </c>
      <c r="G39" s="311">
        <f t="shared" si="10"/>
        <v>0</v>
      </c>
      <c r="H39" s="311">
        <f t="shared" si="10"/>
        <v>1100000</v>
      </c>
      <c r="I39" s="311">
        <f t="shared" si="10"/>
        <v>5309289.55</v>
      </c>
      <c r="J39" s="311">
        <f t="shared" si="10"/>
        <v>11737852</v>
      </c>
      <c r="K39" s="308"/>
      <c r="L39" s="308"/>
    </row>
    <row r="40" spans="1:12" ht="18.75" customHeight="1">
      <c r="A40" s="307"/>
      <c r="B40" s="317" t="s">
        <v>936</v>
      </c>
      <c r="C40" s="313">
        <v>10274397</v>
      </c>
      <c r="D40" s="313">
        <v>5260600</v>
      </c>
      <c r="E40" s="313">
        <v>2006900</v>
      </c>
      <c r="F40" s="313">
        <v>3643618</v>
      </c>
      <c r="G40" s="313"/>
      <c r="H40" s="313">
        <v>585957</v>
      </c>
      <c r="I40" s="313">
        <v>4229575</v>
      </c>
      <c r="J40" s="313">
        <v>10274397</v>
      </c>
      <c r="K40" s="308"/>
      <c r="L40" s="308"/>
    </row>
    <row r="41" spans="1:12" ht="15.75" customHeight="1">
      <c r="A41" s="307"/>
      <c r="B41" s="317" t="s">
        <v>487</v>
      </c>
      <c r="C41" s="313">
        <v>11237852</v>
      </c>
      <c r="D41" s="313">
        <v>5742329</v>
      </c>
      <c r="E41" s="313">
        <v>2563114</v>
      </c>
      <c r="F41" s="313">
        <v>4209289.55</v>
      </c>
      <c r="G41" s="313"/>
      <c r="H41" s="313">
        <v>1100000</v>
      </c>
      <c r="I41" s="313">
        <v>5309289.55</v>
      </c>
      <c r="J41" s="313">
        <v>11237852</v>
      </c>
      <c r="K41" s="308"/>
      <c r="L41" s="308"/>
    </row>
    <row r="42" spans="1:12" ht="16.5" customHeight="1">
      <c r="A42" s="309"/>
      <c r="B42" s="317" t="s">
        <v>937</v>
      </c>
      <c r="C42" s="313">
        <f aca="true" t="shared" si="11" ref="C42:J42">C40-C41</f>
        <v>-963455</v>
      </c>
      <c r="D42" s="313">
        <f t="shared" si="11"/>
        <v>-481729</v>
      </c>
      <c r="E42" s="313">
        <f t="shared" si="11"/>
        <v>-556214</v>
      </c>
      <c r="F42" s="313">
        <f t="shared" si="11"/>
        <v>-565671.5499999998</v>
      </c>
      <c r="G42" s="313">
        <f t="shared" si="11"/>
        <v>0</v>
      </c>
      <c r="H42" s="313">
        <f t="shared" si="11"/>
        <v>-514043</v>
      </c>
      <c r="I42" s="313">
        <f t="shared" si="11"/>
        <v>-1079714.5499999998</v>
      </c>
      <c r="J42" s="313">
        <f t="shared" si="11"/>
        <v>-963455</v>
      </c>
      <c r="K42" s="308"/>
      <c r="L42" s="308"/>
    </row>
    <row r="43" spans="1:12" ht="17.25" customHeight="1" hidden="1">
      <c r="A43" s="309"/>
      <c r="B43" s="317" t="s">
        <v>938</v>
      </c>
      <c r="C43" s="313" t="e">
        <f>C42-#REF!</f>
        <v>#REF!</v>
      </c>
      <c r="D43" s="313" t="e">
        <f>D42-#REF!</f>
        <v>#REF!</v>
      </c>
      <c r="E43" s="313" t="e">
        <f>E42-#REF!</f>
        <v>#REF!</v>
      </c>
      <c r="F43" s="313" t="e">
        <f>F42-#REF!</f>
        <v>#REF!</v>
      </c>
      <c r="G43" s="313" t="e">
        <f>G42-#REF!</f>
        <v>#REF!</v>
      </c>
      <c r="H43" s="313" t="e">
        <f>H42-#REF!</f>
        <v>#REF!</v>
      </c>
      <c r="I43" s="313" t="e">
        <f>I42-#REF!</f>
        <v>#REF!</v>
      </c>
      <c r="J43" s="313" t="e">
        <f>J42-#REF!</f>
        <v>#REF!</v>
      </c>
      <c r="K43" s="308"/>
      <c r="L43" s="308"/>
    </row>
    <row r="44" spans="1:12" ht="22.5" customHeight="1" hidden="1">
      <c r="A44" s="310"/>
      <c r="B44" s="317" t="s">
        <v>939</v>
      </c>
      <c r="C44" s="311">
        <v>1106320.77</v>
      </c>
      <c r="D44" s="311"/>
      <c r="E44" s="311"/>
      <c r="F44" s="311"/>
      <c r="G44" s="311"/>
      <c r="H44" s="311"/>
      <c r="I44" s="311"/>
      <c r="J44" s="311"/>
      <c r="K44" s="308"/>
      <c r="L44" s="308"/>
    </row>
    <row r="45" spans="1:10" s="30" customFormat="1" ht="24" customHeight="1" hidden="1">
      <c r="A45" s="310"/>
      <c r="B45" s="310" t="s">
        <v>940</v>
      </c>
      <c r="C45" s="311">
        <v>738600</v>
      </c>
      <c r="D45" s="311"/>
      <c r="E45" s="311"/>
      <c r="F45" s="318"/>
      <c r="G45" s="318"/>
      <c r="H45" s="318"/>
      <c r="I45" s="318"/>
      <c r="J45" s="318"/>
    </row>
    <row r="46" spans="1:10" s="30" customFormat="1" ht="24" customHeight="1" hidden="1">
      <c r="A46" s="310"/>
      <c r="B46" s="317" t="s">
        <v>941</v>
      </c>
      <c r="C46" s="311">
        <v>540648.78</v>
      </c>
      <c r="D46" s="311"/>
      <c r="E46" s="311"/>
      <c r="F46" s="318"/>
      <c r="G46" s="318"/>
      <c r="H46" s="318"/>
      <c r="I46" s="318"/>
      <c r="J46" s="318"/>
    </row>
    <row r="47" spans="1:10" s="30" customFormat="1" ht="18.75" customHeight="1" hidden="1">
      <c r="A47" s="310"/>
      <c r="B47" s="310" t="s">
        <v>940</v>
      </c>
      <c r="C47" s="312">
        <v>178079.16</v>
      </c>
      <c r="D47" s="318"/>
      <c r="E47" s="318"/>
      <c r="F47" s="318"/>
      <c r="G47" s="318"/>
      <c r="H47" s="318"/>
      <c r="I47" s="318"/>
      <c r="J47" s="318"/>
    </row>
    <row r="48" spans="1:10" ht="18.75" customHeight="1" hidden="1">
      <c r="A48" s="318"/>
      <c r="B48" s="408" t="s">
        <v>942</v>
      </c>
      <c r="C48" s="408"/>
      <c r="D48" s="318"/>
      <c r="E48" s="318"/>
      <c r="F48" s="408" t="s">
        <v>943</v>
      </c>
      <c r="G48" s="408"/>
      <c r="H48" s="408"/>
      <c r="I48" s="408"/>
      <c r="J48" s="408"/>
    </row>
  </sheetData>
  <sheetProtection/>
  <mergeCells count="2">
    <mergeCell ref="B48:C48"/>
    <mergeCell ref="F48:J48"/>
  </mergeCells>
  <printOptions/>
  <pageMargins left="0.75" right="0.34" top="0.3" bottom="0.35" header="0.2" footer="0.2"/>
  <pageSetup horizontalDpi="600" verticalDpi="600" orientation="landscape" paperSize="9" scale="98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2013-01-25T06:53:08Z</cp:lastPrinted>
  <dcterms:created xsi:type="dcterms:W3CDTF">1999-06-18T11:49:53Z</dcterms:created>
  <dcterms:modified xsi:type="dcterms:W3CDTF">2013-11-08T06:15:48Z</dcterms:modified>
  <cp:category/>
  <cp:version/>
  <cp:contentType/>
  <cp:contentStatus/>
</cp:coreProperties>
</file>